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zt.local\hakom\Mape_Odjela\Gospodarstvo\SamoZaOdjel\GORDANA I ŽELJKA\02 IZVJEŠTAJ O IZVRŠENJU FP\05 Polugodišnji izvještaj o izvršenju 2025\"/>
    </mc:Choice>
  </mc:AlternateContent>
  <bookViews>
    <workbookView xWindow="0" yWindow="0" windowWidth="28800" windowHeight="12300" firstSheet="2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rashoda'!$B$1:$I$91</definedName>
    <definedName name="_xlnm.Print_Area" localSheetId="0">SAŽETAK!$B$1:$L$27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G16" i="3"/>
  <c r="H19" i="5" l="1"/>
  <c r="K47" i="3" l="1"/>
  <c r="H26" i="3" l="1"/>
  <c r="I26" i="3"/>
  <c r="H47" i="7" l="1"/>
  <c r="L11" i="1" l="1"/>
  <c r="H65" i="7" l="1"/>
  <c r="I65" i="7" l="1"/>
  <c r="G13" i="3"/>
  <c r="H32" i="3" l="1"/>
  <c r="I32" i="3"/>
  <c r="H26" i="1" l="1"/>
  <c r="I26" i="1"/>
  <c r="J26" i="1"/>
  <c r="G26" i="1"/>
  <c r="K26" i="1" l="1"/>
  <c r="L26" i="1"/>
  <c r="G19" i="5"/>
  <c r="K83" i="3"/>
  <c r="L25" i="1" l="1"/>
  <c r="G64" i="7" l="1"/>
  <c r="F64" i="7"/>
  <c r="G61" i="7"/>
  <c r="F61" i="7"/>
  <c r="G11" i="7" l="1"/>
  <c r="F10" i="7"/>
  <c r="F11" i="7"/>
  <c r="G10" i="7"/>
  <c r="I11" i="3"/>
  <c r="I10" i="3" l="1"/>
  <c r="D4" i="10"/>
  <c r="E4" i="10"/>
  <c r="F4" i="10"/>
  <c r="C4" i="10"/>
  <c r="H19" i="1"/>
  <c r="I19" i="1"/>
  <c r="J19" i="1"/>
  <c r="G19" i="1"/>
  <c r="G8" i="3"/>
  <c r="G29" i="3" s="1"/>
  <c r="H8" i="3"/>
  <c r="H29" i="3" s="1"/>
  <c r="I8" i="3"/>
  <c r="I29" i="3" s="1"/>
  <c r="J8" i="3"/>
  <c r="J29" i="3" s="1"/>
  <c r="C4" i="5"/>
  <c r="D4" i="5"/>
  <c r="E4" i="5"/>
  <c r="F4" i="5"/>
  <c r="C4" i="8"/>
  <c r="D4" i="8"/>
  <c r="E4" i="8"/>
  <c r="F4" i="8"/>
  <c r="H16" i="7" l="1"/>
  <c r="H62" i="7"/>
  <c r="H53" i="7"/>
  <c r="H58" i="7"/>
  <c r="I47" i="7"/>
  <c r="H22" i="7"/>
  <c r="I58" i="7" l="1"/>
  <c r="H61" i="7"/>
  <c r="H10" i="7" s="1"/>
  <c r="I53" i="7"/>
  <c r="I22" i="7"/>
  <c r="I16" i="7"/>
  <c r="I61" i="7"/>
  <c r="I62" i="7"/>
  <c r="H64" i="7"/>
  <c r="G15" i="7"/>
  <c r="H15" i="7"/>
  <c r="F15" i="7"/>
  <c r="G6" i="7"/>
  <c r="H6" i="7"/>
  <c r="F6" i="7"/>
  <c r="H7" i="6"/>
  <c r="I7" i="6"/>
  <c r="J7" i="6"/>
  <c r="G7" i="6"/>
  <c r="H8" i="8"/>
  <c r="G8" i="8"/>
  <c r="D7" i="8"/>
  <c r="D6" i="8" s="1"/>
  <c r="E7" i="8"/>
  <c r="E6" i="8" s="1"/>
  <c r="F7" i="8"/>
  <c r="F6" i="8" s="1"/>
  <c r="C7" i="8"/>
  <c r="C6" i="8" s="1"/>
  <c r="H17" i="5"/>
  <c r="G17" i="5"/>
  <c r="H15" i="5"/>
  <c r="G15" i="5"/>
  <c r="H10" i="5"/>
  <c r="G10" i="5"/>
  <c r="H8" i="5"/>
  <c r="G8" i="5"/>
  <c r="D18" i="5"/>
  <c r="E18" i="5"/>
  <c r="F18" i="5"/>
  <c r="C18" i="5"/>
  <c r="D16" i="5"/>
  <c r="E16" i="5"/>
  <c r="F16" i="5"/>
  <c r="G16" i="5" s="1"/>
  <c r="C16" i="5"/>
  <c r="D14" i="5"/>
  <c r="E14" i="5"/>
  <c r="F14" i="5"/>
  <c r="C14" i="5"/>
  <c r="D11" i="5"/>
  <c r="E11" i="5"/>
  <c r="F11" i="5"/>
  <c r="C11" i="5"/>
  <c r="D9" i="5"/>
  <c r="E9" i="5"/>
  <c r="F9" i="5"/>
  <c r="C9" i="5"/>
  <c r="D7" i="5"/>
  <c r="D6" i="5" s="1"/>
  <c r="E7" i="5"/>
  <c r="E6" i="5" s="1"/>
  <c r="F7" i="5"/>
  <c r="C7" i="5"/>
  <c r="G48" i="3"/>
  <c r="J48" i="3"/>
  <c r="K91" i="3"/>
  <c r="K89" i="3"/>
  <c r="K86" i="3"/>
  <c r="K82" i="3"/>
  <c r="K81" i="3"/>
  <c r="K74" i="3"/>
  <c r="K73" i="3"/>
  <c r="K70" i="3"/>
  <c r="K68" i="3"/>
  <c r="K67" i="3"/>
  <c r="K66" i="3"/>
  <c r="K65" i="3"/>
  <c r="K64" i="3"/>
  <c r="K62" i="3"/>
  <c r="K61" i="3"/>
  <c r="K60" i="3"/>
  <c r="K59" i="3"/>
  <c r="K58" i="3"/>
  <c r="K57" i="3"/>
  <c r="K56" i="3"/>
  <c r="K55" i="3"/>
  <c r="K54" i="3"/>
  <c r="K52" i="3"/>
  <c r="K51" i="3"/>
  <c r="K50" i="3"/>
  <c r="K49" i="3"/>
  <c r="K46" i="3"/>
  <c r="K45" i="3"/>
  <c r="K44" i="3"/>
  <c r="K41" i="3"/>
  <c r="K39" i="3"/>
  <c r="K37" i="3"/>
  <c r="K36" i="3"/>
  <c r="K35" i="3"/>
  <c r="J90" i="3"/>
  <c r="G90" i="3"/>
  <c r="J88" i="3"/>
  <c r="G88" i="3"/>
  <c r="J85" i="3"/>
  <c r="G85" i="3"/>
  <c r="J80" i="3"/>
  <c r="G80" i="3"/>
  <c r="H77" i="3"/>
  <c r="J72" i="3"/>
  <c r="G72" i="3"/>
  <c r="J63" i="3"/>
  <c r="G63" i="3"/>
  <c r="J53" i="3"/>
  <c r="G53" i="3"/>
  <c r="J43" i="3"/>
  <c r="G43" i="3"/>
  <c r="J40" i="3"/>
  <c r="G40" i="3"/>
  <c r="J38" i="3"/>
  <c r="G38" i="3"/>
  <c r="J34" i="3"/>
  <c r="G34" i="3"/>
  <c r="G18" i="5" l="1"/>
  <c r="H18" i="5"/>
  <c r="G79" i="3"/>
  <c r="H9" i="7"/>
  <c r="H11" i="7"/>
  <c r="I64" i="7"/>
  <c r="J79" i="3"/>
  <c r="G87" i="3"/>
  <c r="I10" i="7"/>
  <c r="J87" i="3"/>
  <c r="H9" i="5"/>
  <c r="H14" i="5"/>
  <c r="D13" i="5"/>
  <c r="G14" i="7"/>
  <c r="G9" i="7"/>
  <c r="F14" i="7"/>
  <c r="F9" i="7"/>
  <c r="G6" i="8"/>
  <c r="G9" i="5"/>
  <c r="H7" i="8"/>
  <c r="G7" i="5"/>
  <c r="G14" i="5"/>
  <c r="H16" i="5"/>
  <c r="K80" i="3"/>
  <c r="K38" i="3"/>
  <c r="K40" i="3"/>
  <c r="J71" i="3"/>
  <c r="G71" i="3"/>
  <c r="F6" i="5"/>
  <c r="H6" i="5" s="1"/>
  <c r="G7" i="8"/>
  <c r="H6" i="8"/>
  <c r="K53" i="3"/>
  <c r="K48" i="3"/>
  <c r="H7" i="5"/>
  <c r="C6" i="5"/>
  <c r="K90" i="3"/>
  <c r="K85" i="3"/>
  <c r="K63" i="3"/>
  <c r="K43" i="3"/>
  <c r="H14" i="7"/>
  <c r="I15" i="7"/>
  <c r="J33" i="3"/>
  <c r="K34" i="3"/>
  <c r="K72" i="3"/>
  <c r="G33" i="3"/>
  <c r="K88" i="3"/>
  <c r="E13" i="5"/>
  <c r="C13" i="5"/>
  <c r="F13" i="5"/>
  <c r="H31" i="3"/>
  <c r="I31" i="3"/>
  <c r="J42" i="3"/>
  <c r="G42" i="3"/>
  <c r="F13" i="7" l="1"/>
  <c r="I11" i="7"/>
  <c r="I9" i="7"/>
  <c r="G13" i="7"/>
  <c r="J32" i="3"/>
  <c r="G6" i="5"/>
  <c r="G32" i="3"/>
  <c r="K71" i="3"/>
  <c r="L71" i="3"/>
  <c r="K78" i="3"/>
  <c r="L87" i="3"/>
  <c r="H13" i="5"/>
  <c r="G13" i="5"/>
  <c r="J77" i="3"/>
  <c r="H13" i="7"/>
  <c r="I14" i="7"/>
  <c r="G77" i="3"/>
  <c r="K87" i="3"/>
  <c r="L79" i="3"/>
  <c r="K79" i="3"/>
  <c r="L33" i="3"/>
  <c r="K33" i="3"/>
  <c r="L42" i="3"/>
  <c r="K42" i="3"/>
  <c r="G12" i="7" l="1"/>
  <c r="F12" i="7"/>
  <c r="L77" i="3"/>
  <c r="L32" i="3"/>
  <c r="K77" i="3"/>
  <c r="J31" i="3"/>
  <c r="K32" i="3"/>
  <c r="G31" i="3"/>
  <c r="H12" i="7"/>
  <c r="I13" i="7"/>
  <c r="F8" i="7" l="1"/>
  <c r="G8" i="7"/>
  <c r="L31" i="3"/>
  <c r="K31" i="3"/>
  <c r="H8" i="7"/>
  <c r="I12" i="7"/>
  <c r="J13" i="3"/>
  <c r="K25" i="3"/>
  <c r="K22" i="3"/>
  <c r="K18" i="3"/>
  <c r="K17" i="3"/>
  <c r="K14" i="3"/>
  <c r="J24" i="3"/>
  <c r="G24" i="3"/>
  <c r="J21" i="3"/>
  <c r="G21" i="3"/>
  <c r="J15" i="3"/>
  <c r="G15" i="3"/>
  <c r="G12" i="3"/>
  <c r="K25" i="1"/>
  <c r="K24" i="1"/>
  <c r="H23" i="1"/>
  <c r="I23" i="1"/>
  <c r="J23" i="1"/>
  <c r="G23" i="1"/>
  <c r="J15" i="1"/>
  <c r="H15" i="1"/>
  <c r="I15" i="1"/>
  <c r="G15" i="1"/>
  <c r="H12" i="1"/>
  <c r="I12" i="1"/>
  <c r="J12" i="1"/>
  <c r="G12" i="1"/>
  <c r="L10" i="1"/>
  <c r="L24" i="1"/>
  <c r="L14" i="1"/>
  <c r="L13" i="1"/>
  <c r="K14" i="1"/>
  <c r="K13" i="1"/>
  <c r="K10" i="1"/>
  <c r="I8" i="7" l="1"/>
  <c r="G20" i="3"/>
  <c r="J20" i="3"/>
  <c r="K20" i="3" s="1"/>
  <c r="G23" i="3"/>
  <c r="J23" i="3"/>
  <c r="J12" i="3"/>
  <c r="K12" i="3" s="1"/>
  <c r="K13" i="3"/>
  <c r="L12" i="1"/>
  <c r="K15" i="1"/>
  <c r="K12" i="1"/>
  <c r="L15" i="3"/>
  <c r="K15" i="3"/>
  <c r="K21" i="3"/>
  <c r="K24" i="3"/>
  <c r="K16" i="3"/>
  <c r="H11" i="3"/>
  <c r="L15" i="1"/>
  <c r="J16" i="1"/>
  <c r="J27" i="1" s="1"/>
  <c r="I16" i="1"/>
  <c r="H16" i="1"/>
  <c r="H27" i="1" s="1"/>
  <c r="G16" i="1"/>
  <c r="G11" i="3" l="1"/>
  <c r="J11" i="3"/>
  <c r="L23" i="3"/>
  <c r="J26" i="3"/>
  <c r="K23" i="3"/>
  <c r="L12" i="3"/>
  <c r="L20" i="3"/>
  <c r="I27" i="1"/>
  <c r="L16" i="1"/>
  <c r="G27" i="1"/>
  <c r="K16" i="1"/>
  <c r="H10" i="3"/>
  <c r="G26" i="3"/>
  <c r="K11" i="3" l="1"/>
  <c r="L11" i="3"/>
  <c r="G10" i="3"/>
  <c r="J10" i="3"/>
  <c r="L10" i="3" s="1"/>
  <c r="K10" i="3" l="1"/>
</calcChain>
</file>

<file path=xl/sharedStrings.xml><?xml version="1.0" encoding="utf-8"?>
<sst xmlns="http://schemas.openxmlformats.org/spreadsheetml/2006/main" count="263" uniqueCount="150">
  <si>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</si>
  <si>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</si>
  <si>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</si>
  <si>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</si>
  <si>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</si>
  <si>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</si>
  <si>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</si>
  <si>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</si>
  <si>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</si>
  <si>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</si>
  <si>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</si>
  <si>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</si>
  <si>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</si>
  <si>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</si>
  <si>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</si>
  <si>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</si>
  <si>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</si>
  <si>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</si>
  <si>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</si>
  <si>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</si>
  <si>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</si>
  <si>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</si>
  <si>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</si>
  <si>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</si>
  <si>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</si>
  <si>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</si>
  <si>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</si>
  <si>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</si>
  <si>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</si>
  <si>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</si>
  <si>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</si>
  <si>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</si>
  <si>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</si>
  <si>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</si>
  <si>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</si>
  <si>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</si>
  <si>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</si>
  <si>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</si>
  <si>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</si>
  <si>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</si>
  <si>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</si>
  <si>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</si>
  <si>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</si>
  <si>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</si>
  <si>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</si>
  <si>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</si>
  <si>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</si>
  <si>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</si>
  <si>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</si>
  <si>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</si>
  <si>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</si>
  <si>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</si>
  <si>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</si>
  <si>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</si>
  <si>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</si>
  <si>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</si>
  <si>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</si>
  <si>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</si>
  <si>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</si>
  <si>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</si>
  <si>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</si>
  <si>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</si>
  <si>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</si>
  <si>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</si>
  <si>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</si>
  <si>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</si>
  <si>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</si>
  <si>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Prihodi od imovine</t>
  </si>
  <si>
    <t>Prihodi od financijske imovine</t>
  </si>
  <si>
    <t>Kamate na oročena sredstva i depozite po viđenju</t>
  </si>
  <si>
    <t>Prihodi od zateznih kamata</t>
  </si>
  <si>
    <t>Prihodi po posebnim propisima</t>
  </si>
  <si>
    <t>Uredska oprema i namještaj</t>
  </si>
  <si>
    <t>Kazne, upravne mjere i ostali prihodi</t>
  </si>
  <si>
    <t>Ostali prihodi</t>
  </si>
  <si>
    <t>Plaće u naravi</t>
  </si>
  <si>
    <t>Plaće za prekovremeni rad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</si>
  <si>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</si>
  <si>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</si>
  <si>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</si>
  <si>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</si>
  <si>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</si>
  <si>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</si>
  <si>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</si>
  <si>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</si>
  <si>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</si>
  <si>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</si>
  <si>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</si>
  <si>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</si>
  <si>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</si>
  <si>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</si>
  <si>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</si>
  <si>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</si>
  <si>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</si>
  <si>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Rashodi za usluge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</si>
  <si>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</si>
  <si>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</si>
  <si>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</si>
  <si>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</si>
  <si>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</si>
  <si>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</si>
  <si>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</si>
  <si>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</si>
  <si>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</si>
  <si>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</si>
  <si>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</si>
  <si>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Rashodi za nabavu proizvedene dugotrajne imovine</t>
  </si>
  <si>
    <t>Postrojenja i oprema</t>
  </si>
  <si>
    <t>Komunikacijska oprema</t>
  </si>
  <si>
    <t>Oprema za održavanje i zaštitu</t>
  </si>
  <si>
    <t>Nematerijalna proizvedena imovina</t>
  </si>
  <si>
    <t>Rashodi za dodatna ulaganja na nefinancijskoj imovini</t>
  </si>
  <si>
    <t>Dodatna ulaganja na postrojenjima i opremi</t>
  </si>
  <si>
    <t>Dodatna ulaganja za ostalu nefinancijsku imovinu</t>
  </si>
  <si>
    <t>Ulaganja u računalne programe</t>
  </si>
  <si>
    <t>Naknade za rad predstavničkih i izvršnih tijela, povjerenstava i slično</t>
  </si>
  <si>
    <t>Materijal i dijelovi za tekuće i investicijsko održavanje</t>
  </si>
  <si>
    <t>4 Prihodi za posebne namjene</t>
  </si>
  <si>
    <t>43 Ostali prihodi za posebne namjene</t>
  </si>
  <si>
    <t>5 Pomoći</t>
  </si>
  <si>
    <t>51 Pomoći EU</t>
  </si>
  <si>
    <t>7 Prihodi od prodaje ili zamjene   nefinacijske imovine i naknade s naslova osiguranja</t>
  </si>
  <si>
    <t>048 Istraživanje i razvoj: Ekonomski poslovi</t>
  </si>
  <si>
    <t>A917001</t>
  </si>
  <si>
    <t>PROMET, PROMETNA INFRASTRUKTURA I KOMUNIKACIJE</t>
  </si>
  <si>
    <t>Pomoći EU</t>
  </si>
  <si>
    <t>OSTVARENJE/ IZVRŠENJE 
1.-6.2024.</t>
  </si>
  <si>
    <t>06565</t>
  </si>
  <si>
    <t>43</t>
  </si>
  <si>
    <t>51</t>
  </si>
  <si>
    <t>71</t>
  </si>
  <si>
    <t>Hrvatska regulatorna agencija za mrežne djelatnosti</t>
  </si>
  <si>
    <t>RAZVOJ TRŽIŠTA POŠTANSKIH USLUGA I ELEKTRONIČKIH KOMUNIKACIJA</t>
  </si>
  <si>
    <t>ADMINISTRACIJA I UPRAVLJANJE (IZ EVIDENCIJSKIH PRIHODA)</t>
  </si>
  <si>
    <t>Ostali prihodi za posebne namjene</t>
  </si>
  <si>
    <t>IZVRŠENJE FINANCIJSKOG PLANA PRORAČUNSKOG KORISNIKA DRŽAVNOG PRORAČUNA
ZA PRVO POLUGODIŠTE 2025. GODINE</t>
  </si>
  <si>
    <t>IZVORNI PLAN 2025.*</t>
  </si>
  <si>
    <t>TEKUĆI PLAN 2025.*</t>
  </si>
  <si>
    <t>OSTVARENJE/ IZVRŠENJE 
1.-6.2025.</t>
  </si>
  <si>
    <t>71 Prihodi od prodaje ili zamjene nefinancijske imovine i naknade s naslova osiguranja</t>
  </si>
  <si>
    <t>Instrumenti i uređaji</t>
  </si>
  <si>
    <t>Rashodi za donacije, kazne, naknade šteta i kapitalne pomoći</t>
  </si>
  <si>
    <t>Usluge telefona, interneta, pošte i prijevoza</t>
  </si>
  <si>
    <t>Sitni inventar i autogume</t>
  </si>
  <si>
    <t>Pomoći od međunarodnih organizacija te institucija i tijela EU</t>
  </si>
  <si>
    <t>Tekuće pomoći od institucija i tijela EU</t>
  </si>
  <si>
    <t>Prihodi od upravnih i administrativnih pristojbi, pristojbi po posebnim propisima i naknada</t>
  </si>
  <si>
    <t>Ostali nespomenuti prihodi</t>
  </si>
  <si>
    <t>Prihodi od prodaje ili zamjene nefinancijske imovine i naknade s naslova osiguranja</t>
  </si>
  <si>
    <t>Prihodi od pozitivnih tečajnih razlika i razlika zbog primjene valutne klauzule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</si>
</sst>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">
    <xf numFmtId="0" fontId="0" fillId="0" borderId="0"/>
    <xf numFmtId="0" fontId="3" fillId="0" borderId="0"/>
    <xf numFmtId="43" fontId="18" fillId="0" borderId="0" applyFont="0" applyFill="0" applyBorder="0" applyAlignment="0" applyProtection="0"/>
    <xf numFmtId="0" fontId="6" fillId="0" borderId="0"/>
    <xf numFmtId="0" fontId="21" fillId="0" borderId="0"/>
    <xf numFmtId="43" fontId="6" fillId="0" borderId="0" applyFont="0" applyFill="0" applyBorder="0" applyAlignment="0" applyProtection="0"/>
    <xf numFmtId="0" fontId="22" fillId="0" borderId="7" applyNumberFormat="0" applyProtection="0">
      <alignment horizontal="left" vertical="center" wrapText="1"/>
    </xf>
  </cellStyleXfs>
  <cellXfs count="153">
    <xf numFmtId="0" fontId="0" fillId="0" borderId="0" xfId="0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0" borderId="3" xfId="0" quotePrefix="1" applyNumberFormat="1" applyFont="1" applyFill="1" applyBorder="1" applyAlignment="1" applyProtection="1">
      <alignment horizontal="center" vertical="center" wrapText="1"/>
    </xf>
    <xf numFmtId="0" fontId="13" fillId="0" borderId="3" xfId="0" quotePrefix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 wrapText="1"/>
    </xf>
    <xf numFmtId="3" fontId="5" fillId="2" borderId="3" xfId="0" applyNumberFormat="1" applyFont="1" applyFill="1" applyBorder="1" applyAlignment="1"/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3" fontId="3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vertical="top" wrapText="1"/>
    </xf>
    <xf numFmtId="0" fontId="17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 applyProtection="1">
      <alignment horizontal="right" wrapText="1"/>
    </xf>
    <xf numFmtId="4" fontId="4" fillId="3" borderId="3" xfId="0" applyNumberFormat="1" applyFont="1" applyFill="1" applyBorder="1" applyAlignment="1">
      <alignment horizontal="right"/>
    </xf>
    <xf numFmtId="4" fontId="5" fillId="3" borderId="3" xfId="2" applyNumberFormat="1" applyFont="1" applyFill="1" applyBorder="1" applyAlignment="1" applyProtection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3" xfId="2" applyNumberFormat="1" applyFont="1" applyFill="1" applyBorder="1" applyAlignment="1" applyProtection="1">
      <alignment vertical="center" wrapText="1"/>
    </xf>
    <xf numFmtId="4" fontId="5" fillId="0" borderId="3" xfId="2" applyNumberFormat="1" applyFont="1" applyBorder="1" applyAlignment="1">
      <alignment horizontal="right"/>
    </xf>
    <xf numFmtId="4" fontId="8" fillId="0" borderId="3" xfId="2" applyNumberFormat="1" applyFont="1" applyFill="1" applyBorder="1" applyAlignment="1" applyProtection="1">
      <alignment vertical="center"/>
    </xf>
    <xf numFmtId="4" fontId="5" fillId="3" borderId="3" xfId="2" quotePrefix="1" applyNumberFormat="1" applyFont="1" applyFill="1" applyBorder="1" applyAlignment="1">
      <alignment horizontal="right" wrapText="1"/>
    </xf>
    <xf numFmtId="164" fontId="5" fillId="0" borderId="3" xfId="2" applyNumberFormat="1" applyFont="1" applyFill="1" applyBorder="1" applyAlignment="1">
      <alignment wrapText="1"/>
    </xf>
    <xf numFmtId="164" fontId="8" fillId="3" borderId="3" xfId="2" applyNumberFormat="1" applyFont="1" applyFill="1" applyBorder="1" applyAlignment="1" applyProtection="1">
      <alignment vertical="center" wrapText="1"/>
    </xf>
    <xf numFmtId="164" fontId="5" fillId="0" borderId="3" xfId="2" applyNumberFormat="1" applyFont="1" applyBorder="1" applyAlignment="1">
      <alignment wrapText="1"/>
    </xf>
    <xf numFmtId="3" fontId="5" fillId="0" borderId="3" xfId="2" applyNumberFormat="1" applyFont="1" applyBorder="1" applyAlignment="1">
      <alignment horizontal="right"/>
    </xf>
    <xf numFmtId="3" fontId="5" fillId="3" borderId="3" xfId="2" quotePrefix="1" applyNumberFormat="1" applyFont="1" applyFill="1" applyBorder="1" applyAlignment="1">
      <alignment horizontal="right" wrapText="1"/>
    </xf>
    <xf numFmtId="165" fontId="5" fillId="0" borderId="3" xfId="2" applyNumberFormat="1" applyFont="1" applyFill="1" applyBorder="1" applyAlignment="1">
      <alignment wrapText="1"/>
    </xf>
    <xf numFmtId="165" fontId="8" fillId="3" borderId="3" xfId="2" applyNumberFormat="1" applyFont="1" applyFill="1" applyBorder="1" applyAlignment="1" applyProtection="1">
      <alignment vertical="center" wrapText="1"/>
    </xf>
    <xf numFmtId="165" fontId="8" fillId="0" borderId="3" xfId="2" applyNumberFormat="1" applyFont="1" applyFill="1" applyBorder="1" applyAlignment="1" applyProtection="1">
      <alignment vertical="center" wrapText="1"/>
    </xf>
    <xf numFmtId="165" fontId="5" fillId="0" borderId="3" xfId="2" applyNumberFormat="1" applyFont="1" applyBorder="1" applyAlignment="1">
      <alignment wrapText="1"/>
    </xf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9" fillId="2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3" fontId="14" fillId="2" borderId="3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/>
    <xf numFmtId="4" fontId="3" fillId="2" borderId="3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 applyProtection="1">
      <alignment vertical="center" wrapText="1"/>
    </xf>
    <xf numFmtId="4" fontId="0" fillId="0" borderId="3" xfId="0" applyNumberFormat="1" applyBorder="1"/>
    <xf numFmtId="2" fontId="1" fillId="0" borderId="3" xfId="0" applyNumberFormat="1" applyFont="1" applyBorder="1"/>
    <xf numFmtId="2" fontId="0" fillId="0" borderId="3" xfId="0" applyNumberFormat="1" applyBorder="1"/>
    <xf numFmtId="3" fontId="5" fillId="2" borderId="3" xfId="0" applyNumberFormat="1" applyFont="1" applyFill="1" applyBorder="1" applyAlignment="1" applyProtection="1">
      <alignment horizontal="right" wrapText="1"/>
    </xf>
    <xf numFmtId="4" fontId="1" fillId="0" borderId="3" xfId="0" applyNumberFormat="1" applyFont="1" applyBorder="1"/>
    <xf numFmtId="2" fontId="5" fillId="2" borderId="3" xfId="0" applyNumberFormat="1" applyFont="1" applyFill="1" applyBorder="1" applyAlignment="1">
      <alignment horizontal="right"/>
    </xf>
    <xf numFmtId="0" fontId="20" fillId="0" borderId="3" xfId="0" applyFont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4" fontId="5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0" fillId="0" borderId="3" xfId="0" applyNumberFormat="1" applyFill="1" applyBorder="1"/>
    <xf numFmtId="49" fontId="0" fillId="0" borderId="0" xfId="0" applyNumberFormat="1"/>
    <xf numFmtId="0" fontId="7" fillId="2" borderId="3" xfId="0" quotePrefix="1" applyFont="1" applyFill="1" applyBorder="1" applyAlignment="1">
      <alignment horizontal="left" vertical="center" wrapText="1"/>
    </xf>
    <xf numFmtId="43" fontId="5" fillId="2" borderId="3" xfId="2" applyFont="1" applyFill="1" applyBorder="1" applyAlignment="1">
      <alignment horizontal="right" wrapText="1"/>
    </xf>
    <xf numFmtId="43" fontId="3" fillId="2" borderId="3" xfId="2" applyFont="1" applyFill="1" applyBorder="1" applyAlignment="1">
      <alignment horizontal="right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2" xfId="0" applyFont="1" applyFill="1" applyBorder="1" applyAlignment="1">
      <alignment horizontal="left" vertical="center" wrapText="1" indent="5"/>
    </xf>
    <xf numFmtId="0" fontId="3" fillId="2" borderId="4" xfId="0" applyFont="1" applyFill="1" applyBorder="1" applyAlignment="1">
      <alignment horizontal="left" vertical="center" wrapText="1" indent="5"/>
    </xf>
    <xf numFmtId="0" fontId="5" fillId="2" borderId="1" xfId="0" applyFont="1" applyFill="1" applyBorder="1" applyAlignment="1">
      <alignment horizontal="left" vertical="center" wrapText="1" indent="5"/>
    </xf>
    <xf numFmtId="0" fontId="5" fillId="2" borderId="2" xfId="0" applyFont="1" applyFill="1" applyBorder="1" applyAlignment="1">
      <alignment horizontal="left" vertical="center" wrapText="1" indent="5"/>
    </xf>
    <xf numFmtId="0" fontId="5" fillId="2" borderId="4" xfId="0" applyFont="1" applyFill="1" applyBorder="1" applyAlignment="1">
      <alignment horizontal="left" vertical="center" wrapText="1" indent="5"/>
    </xf>
    <xf numFmtId="0" fontId="5" fillId="2" borderId="3" xfId="0" applyFont="1" applyFill="1" applyBorder="1" applyAlignment="1">
      <alignment horizontal="left" vertical="center" wrapText="1" indent="5"/>
    </xf>
    <xf numFmtId="0" fontId="3" fillId="2" borderId="3" xfId="0" applyFont="1" applyFill="1" applyBorder="1" applyAlignment="1">
      <alignment horizontal="left" vertical="center" wrapText="1" indent="5"/>
    </xf>
  </cellXfs>
  <cellStyles count="7">
    <cellStyle name="Comma" xfId="2" builtinId="3"/>
    <cellStyle name="Comma 2" xfId="5"/>
    <cellStyle name="Normal" xfId="0" builtinId="0"/>
    <cellStyle name="Normal 2" xfId="3"/>
    <cellStyle name="Normal 3" xfId="4"/>
    <cellStyle name="Obično_List4" xfId="1"/>
    <cellStyle name="SAPBEXHLevel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35"/>
  <sheetViews>
    <sheetView zoomScaleNormal="100" workbookViewId="0">
      <selection activeCell="N4" sqref="N4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11" t="s">
        <v>135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2:12" ht="18" customHeight="1" x14ac:dyDescent="0.2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2:12" ht="15.75" customHeight="1" x14ac:dyDescent="0.25">
      <c r="B3" s="111" t="s">
        <v>13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2:12" ht="18" x14ac:dyDescent="0.2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2:12" ht="18" customHeight="1" x14ac:dyDescent="0.25">
      <c r="B5" s="111" t="s">
        <v>54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2:12" ht="18" customHeight="1" x14ac:dyDescent="0.25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2:12" ht="18" customHeight="1" x14ac:dyDescent="0.25">
      <c r="B7" s="126" t="s">
        <v>62</v>
      </c>
      <c r="C7" s="126"/>
      <c r="D7" s="126"/>
      <c r="E7" s="126"/>
      <c r="F7" s="126"/>
      <c r="G7" s="49"/>
      <c r="H7" s="45"/>
      <c r="I7" s="45"/>
      <c r="J7" s="45"/>
      <c r="K7" s="46"/>
      <c r="L7" s="46"/>
    </row>
    <row r="8" spans="2:12" ht="25.5" x14ac:dyDescent="0.25">
      <c r="B8" s="106" t="s">
        <v>8</v>
      </c>
      <c r="C8" s="106"/>
      <c r="D8" s="106"/>
      <c r="E8" s="106"/>
      <c r="F8" s="106"/>
      <c r="G8" s="23" t="s">
        <v>126</v>
      </c>
      <c r="H8" s="23" t="s">
        <v>136</v>
      </c>
      <c r="I8" s="23" t="s">
        <v>137</v>
      </c>
      <c r="J8" s="23" t="s">
        <v>138</v>
      </c>
      <c r="K8" s="23" t="s">
        <v>28</v>
      </c>
      <c r="L8" s="23" t="s">
        <v>52</v>
      </c>
    </row>
    <row r="9" spans="2:12" x14ac:dyDescent="0.25">
      <c r="B9" s="120">
        <v>1</v>
      </c>
      <c r="C9" s="120"/>
      <c r="D9" s="120"/>
      <c r="E9" s="120"/>
      <c r="F9" s="121"/>
      <c r="G9" s="28">
        <v>2</v>
      </c>
      <c r="H9" s="27">
        <v>3</v>
      </c>
      <c r="I9" s="27">
        <v>4</v>
      </c>
      <c r="J9" s="27">
        <v>5</v>
      </c>
      <c r="K9" s="27" t="s">
        <v>39</v>
      </c>
      <c r="L9" s="27" t="s">
        <v>40</v>
      </c>
    </row>
    <row r="10" spans="2:12" x14ac:dyDescent="0.25">
      <c r="B10" s="104" t="s">
        <v>30</v>
      </c>
      <c r="C10" s="105"/>
      <c r="D10" s="105"/>
      <c r="E10" s="105"/>
      <c r="F10" s="118"/>
      <c r="G10" s="69">
        <v>6650112.2400000002</v>
      </c>
      <c r="H10" s="64">
        <v>16478700</v>
      </c>
      <c r="I10" s="64">
        <v>16478700</v>
      </c>
      <c r="J10" s="69">
        <v>7231877.5199999996</v>
      </c>
      <c r="K10" s="53">
        <f t="shared" ref="K10:K15" si="0">J10/G10*100</f>
        <v>108.7482024213173</v>
      </c>
      <c r="L10" s="54">
        <f>J10/I10*100</f>
        <v>43.886213839683954</v>
      </c>
    </row>
    <row r="11" spans="2:12" x14ac:dyDescent="0.25">
      <c r="B11" s="119" t="s">
        <v>29</v>
      </c>
      <c r="C11" s="118"/>
      <c r="D11" s="118"/>
      <c r="E11" s="118"/>
      <c r="F11" s="118"/>
      <c r="G11" s="69">
        <v>0</v>
      </c>
      <c r="H11" s="64">
        <v>1300</v>
      </c>
      <c r="I11" s="64">
        <v>1300</v>
      </c>
      <c r="J11" s="69">
        <v>0</v>
      </c>
      <c r="K11" s="53"/>
      <c r="L11" s="54">
        <f>J11/I11*100</f>
        <v>0</v>
      </c>
    </row>
    <row r="12" spans="2:12" x14ac:dyDescent="0.25">
      <c r="B12" s="115" t="s">
        <v>0</v>
      </c>
      <c r="C12" s="116"/>
      <c r="D12" s="116"/>
      <c r="E12" s="116"/>
      <c r="F12" s="117"/>
      <c r="G12" s="70">
        <f>+G10+G11</f>
        <v>6650112.2400000002</v>
      </c>
      <c r="H12" s="65">
        <f t="shared" ref="H12:J12" si="1">+H10+H11</f>
        <v>16480000</v>
      </c>
      <c r="I12" s="65">
        <f t="shared" si="1"/>
        <v>16480000</v>
      </c>
      <c r="J12" s="70">
        <f t="shared" si="1"/>
        <v>7231877.5199999996</v>
      </c>
      <c r="K12" s="55">
        <f t="shared" si="0"/>
        <v>108.7482024213173</v>
      </c>
      <c r="L12" s="55">
        <f t="shared" ref="L12:L15" si="2">J12/I12*100</f>
        <v>43.882751941747571</v>
      </c>
    </row>
    <row r="13" spans="2:12" x14ac:dyDescent="0.25">
      <c r="B13" s="125" t="s">
        <v>31</v>
      </c>
      <c r="C13" s="105"/>
      <c r="D13" s="105"/>
      <c r="E13" s="105"/>
      <c r="F13" s="105"/>
      <c r="G13" s="71">
        <v>5806325.3499999996</v>
      </c>
      <c r="H13" s="64">
        <v>15554144</v>
      </c>
      <c r="I13" s="64">
        <v>15554144</v>
      </c>
      <c r="J13" s="69">
        <v>7152762.1299999999</v>
      </c>
      <c r="K13" s="53">
        <f t="shared" si="0"/>
        <v>123.18913768757378</v>
      </c>
      <c r="L13" s="56">
        <f t="shared" si="2"/>
        <v>45.986215184840773</v>
      </c>
    </row>
    <row r="14" spans="2:12" x14ac:dyDescent="0.25">
      <c r="B14" s="123" t="s">
        <v>32</v>
      </c>
      <c r="C14" s="118"/>
      <c r="D14" s="118"/>
      <c r="E14" s="118"/>
      <c r="F14" s="118"/>
      <c r="G14" s="71">
        <v>158009.79</v>
      </c>
      <c r="H14" s="66">
        <v>1725500</v>
      </c>
      <c r="I14" s="66">
        <v>1725500</v>
      </c>
      <c r="J14" s="72">
        <v>432583.61</v>
      </c>
      <c r="K14" s="53">
        <f t="shared" si="0"/>
        <v>273.77013158488472</v>
      </c>
      <c r="L14" s="56">
        <f t="shared" si="2"/>
        <v>25.070044045204288</v>
      </c>
    </row>
    <row r="15" spans="2:12" x14ac:dyDescent="0.25">
      <c r="B15" s="17" t="s">
        <v>1</v>
      </c>
      <c r="C15" s="43"/>
      <c r="D15" s="43"/>
      <c r="E15" s="43"/>
      <c r="F15" s="43"/>
      <c r="G15" s="70">
        <f>+G13+G14</f>
        <v>5964335.1399999997</v>
      </c>
      <c r="H15" s="65">
        <f t="shared" ref="H15:J15" si="3">+H13+H14</f>
        <v>17279644</v>
      </c>
      <c r="I15" s="65">
        <f t="shared" si="3"/>
        <v>17279644</v>
      </c>
      <c r="J15" s="70">
        <f t="shared" si="3"/>
        <v>7585345.7400000002</v>
      </c>
      <c r="K15" s="55">
        <f t="shared" si="0"/>
        <v>127.17839561242363</v>
      </c>
      <c r="L15" s="55">
        <f t="shared" si="2"/>
        <v>43.89758110757375</v>
      </c>
    </row>
    <row r="16" spans="2:12" x14ac:dyDescent="0.25">
      <c r="B16" s="124" t="s">
        <v>2</v>
      </c>
      <c r="C16" s="116"/>
      <c r="D16" s="116"/>
      <c r="E16" s="116"/>
      <c r="F16" s="116"/>
      <c r="G16" s="70">
        <f>+G12-G15</f>
        <v>685777.10000000056</v>
      </c>
      <c r="H16" s="65">
        <f t="shared" ref="H16:J16" si="4">+H12-H15</f>
        <v>-799644</v>
      </c>
      <c r="I16" s="65">
        <f t="shared" si="4"/>
        <v>-799644</v>
      </c>
      <c r="J16" s="70">
        <f t="shared" si="4"/>
        <v>-353468.22000000067</v>
      </c>
      <c r="K16" s="55">
        <f t="shared" ref="K16" si="5">J16/G16*100</f>
        <v>-51.54272722142521</v>
      </c>
      <c r="L16" s="55">
        <f t="shared" ref="L16" si="6">J16/I16*100</f>
        <v>44.203197923075855</v>
      </c>
    </row>
    <row r="17" spans="1:30" ht="18" x14ac:dyDescent="0.25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</row>
    <row r="18" spans="1:30" ht="18" customHeight="1" x14ac:dyDescent="0.25">
      <c r="B18" s="103" t="s">
        <v>59</v>
      </c>
      <c r="C18" s="103"/>
      <c r="D18" s="103"/>
      <c r="E18" s="103"/>
      <c r="F18" s="103"/>
      <c r="G18" s="44"/>
      <c r="H18" s="45"/>
      <c r="I18" s="45"/>
      <c r="J18" s="45"/>
      <c r="K18" s="46"/>
      <c r="L18" s="46"/>
    </row>
    <row r="19" spans="1:30" ht="25.5" x14ac:dyDescent="0.25">
      <c r="B19" s="106" t="s">
        <v>8</v>
      </c>
      <c r="C19" s="106"/>
      <c r="D19" s="106"/>
      <c r="E19" s="106"/>
      <c r="F19" s="106"/>
      <c r="G19" s="23" t="str">
        <f>+G8</f>
        <v>OSTVARENJE/ IZVRŠENJE 
1.-6.2024.</v>
      </c>
      <c r="H19" s="23" t="str">
        <f t="shared" ref="H19:J19" si="7">+H8</f>
        <v>IZVORNI PLAN 2025.*</v>
      </c>
      <c r="I19" s="23" t="str">
        <f t="shared" si="7"/>
        <v>TEKUĆI PLAN 2025.*</v>
      </c>
      <c r="J19" s="23" t="str">
        <f t="shared" si="7"/>
        <v>OSTVARENJE/ IZVRŠENJE 
1.-6.2025.</v>
      </c>
      <c r="K19" s="1" t="s">
        <v>28</v>
      </c>
      <c r="L19" s="1" t="s">
        <v>52</v>
      </c>
    </row>
    <row r="20" spans="1:30" x14ac:dyDescent="0.25">
      <c r="B20" s="107">
        <v>1</v>
      </c>
      <c r="C20" s="108"/>
      <c r="D20" s="108"/>
      <c r="E20" s="108"/>
      <c r="F20" s="108"/>
      <c r="G20" s="29">
        <v>2</v>
      </c>
      <c r="H20" s="27">
        <v>3</v>
      </c>
      <c r="I20" s="27">
        <v>4</v>
      </c>
      <c r="J20" s="27">
        <v>5</v>
      </c>
      <c r="K20" s="27" t="s">
        <v>39</v>
      </c>
      <c r="L20" s="27" t="s">
        <v>40</v>
      </c>
    </row>
    <row r="21" spans="1:30" ht="15.75" customHeight="1" x14ac:dyDescent="0.25">
      <c r="B21" s="104" t="s">
        <v>33</v>
      </c>
      <c r="C21" s="109"/>
      <c r="D21" s="109"/>
      <c r="E21" s="109"/>
      <c r="F21" s="109"/>
      <c r="G21" s="59">
        <v>0</v>
      </c>
      <c r="H21" s="67">
        <v>0</v>
      </c>
      <c r="I21" s="67">
        <v>0</v>
      </c>
      <c r="J21" s="61">
        <v>0</v>
      </c>
      <c r="K21" s="16"/>
      <c r="L21" s="16"/>
    </row>
    <row r="22" spans="1:30" x14ac:dyDescent="0.25">
      <c r="B22" s="104" t="s">
        <v>34</v>
      </c>
      <c r="C22" s="105"/>
      <c r="D22" s="105"/>
      <c r="E22" s="105"/>
      <c r="F22" s="105"/>
      <c r="G22" s="59">
        <v>0</v>
      </c>
      <c r="H22" s="67">
        <v>0</v>
      </c>
      <c r="I22" s="67">
        <v>0</v>
      </c>
      <c r="J22" s="61">
        <v>0</v>
      </c>
      <c r="K22" s="16"/>
      <c r="L22" s="16"/>
    </row>
    <row r="23" spans="1:30" ht="15" customHeight="1" x14ac:dyDescent="0.25">
      <c r="B23" s="100" t="s">
        <v>53</v>
      </c>
      <c r="C23" s="101"/>
      <c r="D23" s="101"/>
      <c r="E23" s="101"/>
      <c r="F23" s="102"/>
      <c r="G23" s="63">
        <f>SUM(G21:G22)</f>
        <v>0</v>
      </c>
      <c r="H23" s="68">
        <f t="shared" ref="H23:J23" si="8">SUM(H21:H22)</f>
        <v>0</v>
      </c>
      <c r="I23" s="68">
        <f t="shared" si="8"/>
        <v>0</v>
      </c>
      <c r="J23" s="63">
        <f t="shared" si="8"/>
        <v>0</v>
      </c>
      <c r="K23" s="32"/>
      <c r="L23" s="32"/>
    </row>
    <row r="24" spans="1:30" s="33" customFormat="1" ht="15" customHeight="1" x14ac:dyDescent="0.25">
      <c r="A24"/>
      <c r="B24" s="104" t="s">
        <v>17</v>
      </c>
      <c r="C24" s="105"/>
      <c r="D24" s="105"/>
      <c r="E24" s="105"/>
      <c r="F24" s="105"/>
      <c r="G24" s="60">
        <v>2701820.57</v>
      </c>
      <c r="H24" s="67">
        <v>1719362</v>
      </c>
      <c r="I24" s="67">
        <v>1719362</v>
      </c>
      <c r="J24" s="61">
        <v>4830855.21</v>
      </c>
      <c r="K24" s="53">
        <f>J24/G24*100</f>
        <v>178.80000114145255</v>
      </c>
      <c r="L24" s="53">
        <f t="shared" ref="L24" si="9">J24/I24*100</f>
        <v>280.96789448644324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33" customFormat="1" ht="15" customHeight="1" x14ac:dyDescent="0.25">
      <c r="A25"/>
      <c r="B25" s="104" t="s">
        <v>58</v>
      </c>
      <c r="C25" s="105"/>
      <c r="D25" s="105"/>
      <c r="E25" s="105"/>
      <c r="F25" s="105"/>
      <c r="G25" s="62">
        <v>-3387597.67</v>
      </c>
      <c r="H25" s="67">
        <v>-919718</v>
      </c>
      <c r="I25" s="67">
        <v>-919718</v>
      </c>
      <c r="J25" s="61">
        <v>-4477386.99</v>
      </c>
      <c r="K25" s="53">
        <f>J25/G25*100</f>
        <v>132.16997489551349</v>
      </c>
      <c r="L25" s="53">
        <f>J25/I25*100</f>
        <v>486.82172035341267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42" customFormat="1" x14ac:dyDescent="0.25">
      <c r="A26" s="41"/>
      <c r="B26" s="100" t="s">
        <v>60</v>
      </c>
      <c r="C26" s="101"/>
      <c r="D26" s="101"/>
      <c r="E26" s="101"/>
      <c r="F26" s="102"/>
      <c r="G26" s="63">
        <f>+G24+G25</f>
        <v>-685777.10000000009</v>
      </c>
      <c r="H26" s="68">
        <f t="shared" ref="H26:J26" si="10">+H24+H25</f>
        <v>799644</v>
      </c>
      <c r="I26" s="68">
        <f t="shared" si="10"/>
        <v>799644</v>
      </c>
      <c r="J26" s="63">
        <f t="shared" si="10"/>
        <v>353468.21999999974</v>
      </c>
      <c r="K26" s="58">
        <f>J26/G26*100</f>
        <v>-51.54272722142511</v>
      </c>
      <c r="L26" s="58">
        <f>J26/I26*100</f>
        <v>44.203197923075734</v>
      </c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30" ht="15.75" x14ac:dyDescent="0.25">
      <c r="B27" s="122" t="s">
        <v>61</v>
      </c>
      <c r="C27" s="122"/>
      <c r="D27" s="122"/>
      <c r="E27" s="122"/>
      <c r="F27" s="122"/>
      <c r="G27" s="63">
        <f>+G16+G26</f>
        <v>0</v>
      </c>
      <c r="H27" s="68">
        <f t="shared" ref="H27:J27" si="11">+H16+H26</f>
        <v>0</v>
      </c>
      <c r="I27" s="68">
        <f t="shared" si="11"/>
        <v>0</v>
      </c>
      <c r="J27" s="63">
        <f t="shared" si="11"/>
        <v>-9.3132257461547852E-10</v>
      </c>
      <c r="K27" s="57"/>
      <c r="L27" s="57"/>
    </row>
    <row r="29" spans="1:30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30"/>
    </row>
    <row r="30" spans="1:30" ht="15" customHeight="1" x14ac:dyDescent="0.25">
      <c r="B30" s="113" t="s">
        <v>63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30" ht="15" customHeight="1" x14ac:dyDescent="0.25">
      <c r="B31" s="113" t="s">
        <v>64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30" ht="15" customHeight="1" x14ac:dyDescent="0.25">
      <c r="B32" s="113" t="s">
        <v>65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2:12" ht="36.75" customHeight="1" x14ac:dyDescent="0.25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2:12" ht="15" customHeight="1" x14ac:dyDescent="0.25">
      <c r="B34" s="114" t="s">
        <v>66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2:12" x14ac:dyDescent="0.25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</sheetData>
  <mergeCells count="30"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7:F7"/>
    <mergeCell ref="B31:L31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  <ignoredErrors>
    <ignoredError sqref="G23:J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L91"/>
  <sheetViews>
    <sheetView zoomScale="90" zoomScaleNormal="90" workbookViewId="0">
      <selection activeCell="N6" sqref="N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2:12" ht="15.75" customHeight="1" x14ac:dyDescent="0.25">
      <c r="B2" s="111" t="s">
        <v>13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2:12" ht="18" x14ac:dyDescent="0.25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2:12" ht="15.75" customHeight="1" x14ac:dyDescent="0.25">
      <c r="B4" s="111" t="s">
        <v>56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2:12" ht="18" x14ac:dyDescent="0.2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2:12" ht="15.75" customHeight="1" x14ac:dyDescent="0.25">
      <c r="B6" s="111" t="s">
        <v>41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2:12" ht="18" x14ac:dyDescent="0.25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spans="2:12" ht="45" customHeight="1" x14ac:dyDescent="0.25">
      <c r="B8" s="130" t="s">
        <v>8</v>
      </c>
      <c r="C8" s="131"/>
      <c r="D8" s="131"/>
      <c r="E8" s="131"/>
      <c r="F8" s="132"/>
      <c r="G8" s="32" t="str">
        <f>+SAŽETAK!G8</f>
        <v>OSTVARENJE/ IZVRŠENJE 
1.-6.2024.</v>
      </c>
      <c r="H8" s="32" t="str">
        <f>+SAŽETAK!H8</f>
        <v>IZVORNI PLAN 2025.*</v>
      </c>
      <c r="I8" s="32" t="str">
        <f>+SAŽETAK!I8</f>
        <v>TEKUĆI PLAN 2025.*</v>
      </c>
      <c r="J8" s="32" t="str">
        <f>+SAŽETAK!J8</f>
        <v>OSTVARENJE/ IZVRŠENJE 
1.-6.2025.</v>
      </c>
      <c r="K8" s="32" t="s">
        <v>28</v>
      </c>
      <c r="L8" s="32" t="s">
        <v>52</v>
      </c>
    </row>
    <row r="9" spans="2:12" x14ac:dyDescent="0.25">
      <c r="B9" s="127">
        <v>1</v>
      </c>
      <c r="C9" s="128"/>
      <c r="D9" s="128"/>
      <c r="E9" s="128"/>
      <c r="F9" s="129"/>
      <c r="G9" s="34">
        <v>2</v>
      </c>
      <c r="H9" s="34">
        <v>3</v>
      </c>
      <c r="I9" s="34">
        <v>4</v>
      </c>
      <c r="J9" s="34">
        <v>5</v>
      </c>
      <c r="K9" s="34" t="s">
        <v>39</v>
      </c>
      <c r="L9" s="34" t="s">
        <v>40</v>
      </c>
    </row>
    <row r="10" spans="2:12" x14ac:dyDescent="0.25">
      <c r="B10" s="6"/>
      <c r="C10" s="6"/>
      <c r="D10" s="6"/>
      <c r="E10" s="6"/>
      <c r="F10" s="6" t="s">
        <v>51</v>
      </c>
      <c r="G10" s="79">
        <f>+G11+G26</f>
        <v>6650112.2400000002</v>
      </c>
      <c r="H10" s="73">
        <f>+H11+H26</f>
        <v>16480000</v>
      </c>
      <c r="I10" s="73">
        <f>+I11+I26</f>
        <v>16480000</v>
      </c>
      <c r="J10" s="79">
        <f>+J11+J26</f>
        <v>7231877.5199999996</v>
      </c>
      <c r="K10" s="84">
        <f>+J10/G10*100</f>
        <v>108.7482024213173</v>
      </c>
      <c r="L10" s="84">
        <f>+J10/I10*100</f>
        <v>43.882751941747571</v>
      </c>
    </row>
    <row r="11" spans="2:12" x14ac:dyDescent="0.25">
      <c r="B11" s="6">
        <v>6</v>
      </c>
      <c r="C11" s="6"/>
      <c r="D11" s="6"/>
      <c r="E11" s="6"/>
      <c r="F11" s="6" t="s">
        <v>3</v>
      </c>
      <c r="G11" s="80">
        <f>+G12+G15+G20+G23</f>
        <v>6650112.2400000002</v>
      </c>
      <c r="H11" s="31">
        <f>+H12+H15+H20+H23</f>
        <v>16478700</v>
      </c>
      <c r="I11" s="31">
        <f>+I12+I15+I20+I23</f>
        <v>16478700</v>
      </c>
      <c r="J11" s="80">
        <f>+J12+J15+J20+J23</f>
        <v>7231877.5199999996</v>
      </c>
      <c r="K11" s="85">
        <f t="shared" ref="K11:K25" si="0">+J11/G11*100</f>
        <v>108.7482024213173</v>
      </c>
      <c r="L11" s="85">
        <f>+J11/I11*100</f>
        <v>43.886213839683954</v>
      </c>
    </row>
    <row r="12" spans="2:12" ht="25.5" x14ac:dyDescent="0.25">
      <c r="B12" s="6"/>
      <c r="C12" s="6">
        <v>63</v>
      </c>
      <c r="D12" s="6"/>
      <c r="E12" s="6"/>
      <c r="F12" s="6" t="s">
        <v>15</v>
      </c>
      <c r="G12" s="79">
        <f>+G13</f>
        <v>29135.7</v>
      </c>
      <c r="H12" s="73">
        <v>50000</v>
      </c>
      <c r="I12" s="73">
        <v>50000</v>
      </c>
      <c r="J12" s="79">
        <f t="shared" ref="J12" si="1">+J13</f>
        <v>16363.32</v>
      </c>
      <c r="K12" s="84">
        <f t="shared" si="0"/>
        <v>56.162439893326741</v>
      </c>
      <c r="L12" s="84">
        <f>+J12/I12*100</f>
        <v>32.726640000000003</v>
      </c>
    </row>
    <row r="13" spans="2:12" ht="25.5" customHeight="1" x14ac:dyDescent="0.25">
      <c r="B13" s="7"/>
      <c r="C13" s="7"/>
      <c r="D13" s="7">
        <v>632</v>
      </c>
      <c r="E13" s="7"/>
      <c r="F13" s="21" t="s">
        <v>144</v>
      </c>
      <c r="G13" s="81">
        <f>+G14</f>
        <v>29135.7</v>
      </c>
      <c r="H13" s="4"/>
      <c r="I13" s="4"/>
      <c r="J13" s="81">
        <f>+J14</f>
        <v>16363.32</v>
      </c>
      <c r="K13" s="85">
        <f t="shared" si="0"/>
        <v>56.162439893326741</v>
      </c>
      <c r="L13" s="85"/>
    </row>
    <row r="14" spans="2:12" x14ac:dyDescent="0.25">
      <c r="B14" s="7"/>
      <c r="C14" s="7"/>
      <c r="D14" s="7"/>
      <c r="E14" s="7">
        <v>6323</v>
      </c>
      <c r="F14" s="7" t="s">
        <v>145</v>
      </c>
      <c r="G14" s="81">
        <v>29135.7</v>
      </c>
      <c r="H14" s="4"/>
      <c r="I14" s="4"/>
      <c r="J14" s="83">
        <v>16363.32</v>
      </c>
      <c r="K14" s="85">
        <f t="shared" si="0"/>
        <v>56.162439893326741</v>
      </c>
      <c r="L14" s="85"/>
    </row>
    <row r="15" spans="2:12" x14ac:dyDescent="0.25">
      <c r="B15" s="15"/>
      <c r="C15" s="15">
        <v>64</v>
      </c>
      <c r="D15" s="75"/>
      <c r="E15" s="75"/>
      <c r="F15" s="75" t="s">
        <v>67</v>
      </c>
      <c r="G15" s="79">
        <f>+G16</f>
        <v>1658.43</v>
      </c>
      <c r="H15" s="73">
        <v>11430</v>
      </c>
      <c r="I15" s="73">
        <v>11430</v>
      </c>
      <c r="J15" s="79">
        <f t="shared" ref="J15" si="2">+J16</f>
        <v>342.17999999999995</v>
      </c>
      <c r="K15" s="84">
        <f t="shared" si="0"/>
        <v>20.632767135182064</v>
      </c>
      <c r="L15" s="84">
        <f>+J15/I15*100</f>
        <v>2.9937007874015742</v>
      </c>
    </row>
    <row r="16" spans="2:12" x14ac:dyDescent="0.25">
      <c r="B16" s="7"/>
      <c r="C16" s="7"/>
      <c r="D16" s="8">
        <v>641</v>
      </c>
      <c r="E16" s="8"/>
      <c r="F16" s="8" t="s">
        <v>68</v>
      </c>
      <c r="G16" s="81">
        <f>+G17+G18+G19</f>
        <v>1658.43</v>
      </c>
      <c r="H16" s="4"/>
      <c r="I16" s="4"/>
      <c r="J16" s="81">
        <f>+J17+J18+J19</f>
        <v>342.17999999999995</v>
      </c>
      <c r="K16" s="85">
        <f t="shared" si="0"/>
        <v>20.632767135182064</v>
      </c>
      <c r="L16" s="85"/>
    </row>
    <row r="17" spans="2:12" x14ac:dyDescent="0.25">
      <c r="B17" s="7"/>
      <c r="C17" s="7"/>
      <c r="D17" s="8"/>
      <c r="E17" s="8">
        <v>6413</v>
      </c>
      <c r="F17" s="8" t="s">
        <v>69</v>
      </c>
      <c r="G17" s="81">
        <v>107.45</v>
      </c>
      <c r="H17" s="4"/>
      <c r="I17" s="4"/>
      <c r="J17" s="83">
        <v>182.97</v>
      </c>
      <c r="K17" s="85">
        <f t="shared" si="0"/>
        <v>170.28385295486274</v>
      </c>
      <c r="L17" s="85"/>
    </row>
    <row r="18" spans="2:12" x14ac:dyDescent="0.25">
      <c r="B18" s="7"/>
      <c r="C18" s="7"/>
      <c r="D18" s="8"/>
      <c r="E18" s="8">
        <v>6414</v>
      </c>
      <c r="F18" s="8" t="s">
        <v>70</v>
      </c>
      <c r="G18" s="81">
        <v>1550.98</v>
      </c>
      <c r="H18" s="4"/>
      <c r="I18" s="4"/>
      <c r="J18" s="83">
        <v>159.19</v>
      </c>
      <c r="K18" s="85">
        <f t="shared" si="0"/>
        <v>10.263833189338353</v>
      </c>
      <c r="L18" s="85"/>
    </row>
    <row r="19" spans="2:12" ht="25.5" x14ac:dyDescent="0.25">
      <c r="B19" s="7"/>
      <c r="C19" s="7"/>
      <c r="D19" s="8"/>
      <c r="E19" s="8">
        <v>6415</v>
      </c>
      <c r="F19" s="97" t="s">
        <v>149</v>
      </c>
      <c r="G19" s="81"/>
      <c r="H19" s="4"/>
      <c r="I19" s="4"/>
      <c r="J19" s="83">
        <v>0.02</v>
      </c>
      <c r="K19" s="85"/>
      <c r="L19" s="85"/>
    </row>
    <row r="20" spans="2:12" ht="25.5" x14ac:dyDescent="0.25">
      <c r="B20" s="15"/>
      <c r="C20" s="15">
        <v>65</v>
      </c>
      <c r="D20" s="75"/>
      <c r="E20" s="75"/>
      <c r="F20" s="76" t="s">
        <v>146</v>
      </c>
      <c r="G20" s="79">
        <f>+G21</f>
        <v>6613925.79</v>
      </c>
      <c r="H20" s="73">
        <v>16413970</v>
      </c>
      <c r="I20" s="73">
        <v>16413970</v>
      </c>
      <c r="J20" s="79">
        <f t="shared" ref="J20:J21" si="3">+J21</f>
        <v>7197547.21</v>
      </c>
      <c r="K20" s="84">
        <f t="shared" si="0"/>
        <v>108.82413015402157</v>
      </c>
      <c r="L20" s="84">
        <f>+J20/I20*100</f>
        <v>43.85013016351315</v>
      </c>
    </row>
    <row r="21" spans="2:12" x14ac:dyDescent="0.25">
      <c r="B21" s="7"/>
      <c r="C21" s="7"/>
      <c r="D21" s="8">
        <v>652</v>
      </c>
      <c r="E21" s="8"/>
      <c r="F21" s="8" t="s">
        <v>71</v>
      </c>
      <c r="G21" s="81">
        <f>+G22</f>
        <v>6613925.79</v>
      </c>
      <c r="H21" s="4"/>
      <c r="I21" s="4"/>
      <c r="J21" s="81">
        <f t="shared" si="3"/>
        <v>7197547.21</v>
      </c>
      <c r="K21" s="85">
        <f t="shared" si="0"/>
        <v>108.82413015402157</v>
      </c>
      <c r="L21" s="85"/>
    </row>
    <row r="22" spans="2:12" x14ac:dyDescent="0.25">
      <c r="B22" s="7"/>
      <c r="C22" s="7"/>
      <c r="D22" s="8"/>
      <c r="E22" s="8">
        <v>6526</v>
      </c>
      <c r="F22" s="8" t="s">
        <v>147</v>
      </c>
      <c r="G22" s="81">
        <v>6613925.79</v>
      </c>
      <c r="H22" s="4"/>
      <c r="I22" s="4"/>
      <c r="J22" s="83">
        <v>7197547.21</v>
      </c>
      <c r="K22" s="85">
        <f t="shared" si="0"/>
        <v>108.82413015402157</v>
      </c>
      <c r="L22" s="85"/>
    </row>
    <row r="23" spans="2:12" x14ac:dyDescent="0.25">
      <c r="B23" s="15"/>
      <c r="C23" s="15">
        <v>68</v>
      </c>
      <c r="D23" s="75"/>
      <c r="E23" s="75"/>
      <c r="F23" s="75" t="s">
        <v>73</v>
      </c>
      <c r="G23" s="79">
        <f>+G24</f>
        <v>5392.32</v>
      </c>
      <c r="H23" s="73">
        <v>3300</v>
      </c>
      <c r="I23" s="73">
        <v>3300</v>
      </c>
      <c r="J23" s="79">
        <f t="shared" ref="J23:J24" si="4">+J24</f>
        <v>17624.810000000001</v>
      </c>
      <c r="K23" s="84">
        <f t="shared" si="0"/>
        <v>326.85022402231328</v>
      </c>
      <c r="L23" s="84">
        <f>+J23/I23*100</f>
        <v>534.08515151515155</v>
      </c>
    </row>
    <row r="24" spans="2:12" x14ac:dyDescent="0.25">
      <c r="B24" s="7"/>
      <c r="C24" s="7"/>
      <c r="D24" s="8">
        <v>683</v>
      </c>
      <c r="E24" s="8"/>
      <c r="F24" s="8" t="s">
        <v>74</v>
      </c>
      <c r="G24" s="81">
        <f>+G25</f>
        <v>5392.32</v>
      </c>
      <c r="H24" s="4"/>
      <c r="I24" s="4"/>
      <c r="J24" s="81">
        <f t="shared" si="4"/>
        <v>17624.810000000001</v>
      </c>
      <c r="K24" s="85">
        <f t="shared" si="0"/>
        <v>326.85022402231328</v>
      </c>
      <c r="L24" s="85"/>
    </row>
    <row r="25" spans="2:12" x14ac:dyDescent="0.25">
      <c r="B25" s="7"/>
      <c r="C25" s="7"/>
      <c r="D25" s="8"/>
      <c r="E25" s="8">
        <v>6831</v>
      </c>
      <c r="F25" s="8" t="s">
        <v>74</v>
      </c>
      <c r="G25" s="81">
        <v>5392.32</v>
      </c>
      <c r="H25" s="4"/>
      <c r="I25" s="4"/>
      <c r="J25" s="83">
        <v>17624.810000000001</v>
      </c>
      <c r="K25" s="85">
        <f t="shared" si="0"/>
        <v>326.85022402231328</v>
      </c>
      <c r="L25" s="85"/>
    </row>
    <row r="26" spans="2:12" x14ac:dyDescent="0.25">
      <c r="B26" s="15">
        <v>7</v>
      </c>
      <c r="C26" s="15"/>
      <c r="D26" s="75"/>
      <c r="E26" s="75"/>
      <c r="F26" s="6" t="s">
        <v>26</v>
      </c>
      <c r="G26" s="82">
        <f>+G27</f>
        <v>0</v>
      </c>
      <c r="H26" s="73">
        <f t="shared" ref="H26:J26" si="5">+H27</f>
        <v>1300</v>
      </c>
      <c r="I26" s="73">
        <f t="shared" si="5"/>
        <v>1300</v>
      </c>
      <c r="J26" s="82">
        <f t="shared" si="5"/>
        <v>0</v>
      </c>
      <c r="K26" s="84"/>
      <c r="L26" s="87"/>
    </row>
    <row r="27" spans="2:12" ht="30.75" customHeight="1" x14ac:dyDescent="0.25">
      <c r="B27" s="15"/>
      <c r="C27" s="15">
        <v>72</v>
      </c>
      <c r="D27" s="75"/>
      <c r="E27" s="75"/>
      <c r="F27" s="77" t="s">
        <v>27</v>
      </c>
      <c r="G27" s="79">
        <v>0</v>
      </c>
      <c r="H27" s="73">
        <v>1300</v>
      </c>
      <c r="I27" s="73">
        <v>1300</v>
      </c>
      <c r="J27" s="79">
        <v>0</v>
      </c>
      <c r="K27" s="84"/>
      <c r="L27" s="87"/>
    </row>
    <row r="28" spans="2:12" ht="18" x14ac:dyDescent="0.2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</row>
    <row r="29" spans="2:12" ht="36.75" customHeight="1" x14ac:dyDescent="0.25">
      <c r="B29" s="130" t="s">
        <v>8</v>
      </c>
      <c r="C29" s="131"/>
      <c r="D29" s="131"/>
      <c r="E29" s="131"/>
      <c r="F29" s="132"/>
      <c r="G29" s="32" t="str">
        <f>+G8</f>
        <v>OSTVARENJE/ IZVRŠENJE 
1.-6.2024.</v>
      </c>
      <c r="H29" s="32" t="str">
        <f>+H8</f>
        <v>IZVORNI PLAN 2025.*</v>
      </c>
      <c r="I29" s="32" t="str">
        <f>+I8</f>
        <v>TEKUĆI PLAN 2025.*</v>
      </c>
      <c r="J29" s="32" t="str">
        <f>+J8</f>
        <v>OSTVARENJE/ IZVRŠENJE 
1.-6.2025.</v>
      </c>
      <c r="K29" s="32" t="s">
        <v>28</v>
      </c>
      <c r="L29" s="32" t="s">
        <v>52</v>
      </c>
    </row>
    <row r="30" spans="2:12" x14ac:dyDescent="0.25">
      <c r="B30" s="127">
        <v>1</v>
      </c>
      <c r="C30" s="128"/>
      <c r="D30" s="128"/>
      <c r="E30" s="128"/>
      <c r="F30" s="129"/>
      <c r="G30" s="34">
        <v>2</v>
      </c>
      <c r="H30" s="34">
        <v>3</v>
      </c>
      <c r="I30" s="34">
        <v>4</v>
      </c>
      <c r="J30" s="34">
        <v>5</v>
      </c>
      <c r="K30" s="34" t="s">
        <v>39</v>
      </c>
      <c r="L30" s="34" t="s">
        <v>40</v>
      </c>
    </row>
    <row r="31" spans="2:12" x14ac:dyDescent="0.25">
      <c r="B31" s="6"/>
      <c r="C31" s="6"/>
      <c r="D31" s="6"/>
      <c r="E31" s="6"/>
      <c r="F31" s="6" t="s">
        <v>50</v>
      </c>
      <c r="G31" s="79">
        <f>+G32+G77</f>
        <v>5964335.1399999997</v>
      </c>
      <c r="H31" s="73">
        <f>+H32+H77</f>
        <v>17279644</v>
      </c>
      <c r="I31" s="73">
        <f>+I32+I77</f>
        <v>17279644</v>
      </c>
      <c r="J31" s="79">
        <f>+J32+J77</f>
        <v>7585345.7400000002</v>
      </c>
      <c r="K31" s="84">
        <f>+J31/G31*100</f>
        <v>127.17839561242363</v>
      </c>
      <c r="L31" s="84">
        <f>J31/I31*100</f>
        <v>43.89758110757375</v>
      </c>
    </row>
    <row r="32" spans="2:12" x14ac:dyDescent="0.25">
      <c r="B32" s="6">
        <v>3</v>
      </c>
      <c r="C32" s="6"/>
      <c r="D32" s="6"/>
      <c r="E32" s="6"/>
      <c r="F32" s="6" t="s">
        <v>4</v>
      </c>
      <c r="G32" s="79">
        <f>+G33+G42+G71++G76</f>
        <v>5806325.3499999996</v>
      </c>
      <c r="H32" s="73">
        <f>+H33+H42+H71++H76</f>
        <v>15554144</v>
      </c>
      <c r="I32" s="73">
        <f>+I33+I42+I71++I76</f>
        <v>15554144</v>
      </c>
      <c r="J32" s="79">
        <f>+J33+J42+J71++J76</f>
        <v>7152762.1299999999</v>
      </c>
      <c r="K32" s="84">
        <f t="shared" ref="K32:K82" si="6">+J32/G32*100</f>
        <v>123.18913768757378</v>
      </c>
      <c r="L32" s="84">
        <f t="shared" ref="L32:L33" si="7">J32/I32*100</f>
        <v>45.986215184840773</v>
      </c>
    </row>
    <row r="33" spans="2:12" x14ac:dyDescent="0.25">
      <c r="B33" s="6"/>
      <c r="C33" s="6">
        <v>31</v>
      </c>
      <c r="D33" s="6"/>
      <c r="E33" s="6"/>
      <c r="F33" s="6" t="s">
        <v>5</v>
      </c>
      <c r="G33" s="79">
        <f>+G34+G38+G40</f>
        <v>3787584.9</v>
      </c>
      <c r="H33" s="73">
        <v>10189910</v>
      </c>
      <c r="I33" s="73">
        <v>10189910</v>
      </c>
      <c r="J33" s="79">
        <f>+J34+J38+J40</f>
        <v>4823428.87</v>
      </c>
      <c r="K33" s="84">
        <f t="shared" si="6"/>
        <v>127.3484026721091</v>
      </c>
      <c r="L33" s="84">
        <f t="shared" si="7"/>
        <v>47.335343197339327</v>
      </c>
    </row>
    <row r="34" spans="2:12" x14ac:dyDescent="0.25">
      <c r="B34" s="7"/>
      <c r="C34" s="15"/>
      <c r="D34" s="15">
        <v>311</v>
      </c>
      <c r="E34" s="15"/>
      <c r="F34" s="15" t="s">
        <v>35</v>
      </c>
      <c r="G34" s="79">
        <f>SUM(G35:G37)</f>
        <v>2794102.94</v>
      </c>
      <c r="H34" s="73"/>
      <c r="I34" s="73"/>
      <c r="J34" s="79">
        <f>SUM(J35:J37)</f>
        <v>3569608.1799999997</v>
      </c>
      <c r="K34" s="84">
        <f t="shared" si="6"/>
        <v>127.75507046995196</v>
      </c>
      <c r="L34" s="74"/>
    </row>
    <row r="35" spans="2:12" x14ac:dyDescent="0.25">
      <c r="B35" s="7"/>
      <c r="C35" s="7"/>
      <c r="D35" s="7"/>
      <c r="E35" s="7">
        <v>3111</v>
      </c>
      <c r="F35" s="7" t="s">
        <v>36</v>
      </c>
      <c r="G35" s="81">
        <v>2773798.29</v>
      </c>
      <c r="H35" s="4"/>
      <c r="I35" s="4"/>
      <c r="J35" s="83">
        <v>3537725.11</v>
      </c>
      <c r="K35" s="85">
        <f t="shared" si="6"/>
        <v>127.54082092970069</v>
      </c>
      <c r="L35" s="24"/>
    </row>
    <row r="36" spans="2:12" x14ac:dyDescent="0.25">
      <c r="B36" s="7"/>
      <c r="C36" s="7"/>
      <c r="D36" s="7"/>
      <c r="E36" s="7">
        <v>3112</v>
      </c>
      <c r="F36" s="7" t="s">
        <v>75</v>
      </c>
      <c r="G36" s="81">
        <v>16980.63</v>
      </c>
      <c r="H36" s="4"/>
      <c r="I36" s="4"/>
      <c r="J36" s="83">
        <v>24323.77</v>
      </c>
      <c r="K36" s="85">
        <f t="shared" si="6"/>
        <v>143.24421414282037</v>
      </c>
      <c r="L36" s="24"/>
    </row>
    <row r="37" spans="2:12" x14ac:dyDescent="0.25">
      <c r="B37" s="7"/>
      <c r="C37" s="7"/>
      <c r="D37" s="7"/>
      <c r="E37" s="7">
        <v>3113</v>
      </c>
      <c r="F37" s="7" t="s">
        <v>76</v>
      </c>
      <c r="G37" s="81">
        <v>3324.02</v>
      </c>
      <c r="H37" s="4"/>
      <c r="I37" s="4"/>
      <c r="J37" s="83">
        <v>7559.3</v>
      </c>
      <c r="K37" s="85">
        <f t="shared" si="6"/>
        <v>227.41439582192649</v>
      </c>
      <c r="L37" s="24"/>
    </row>
    <row r="38" spans="2:12" x14ac:dyDescent="0.25">
      <c r="B38" s="7"/>
      <c r="C38" s="15"/>
      <c r="D38" s="15">
        <v>312</v>
      </c>
      <c r="E38" s="15"/>
      <c r="F38" s="15" t="s">
        <v>77</v>
      </c>
      <c r="G38" s="79">
        <f>+G39</f>
        <v>527992.31000000006</v>
      </c>
      <c r="H38" s="73"/>
      <c r="I38" s="73"/>
      <c r="J38" s="87">
        <f>+J39</f>
        <v>657951.56999999995</v>
      </c>
      <c r="K38" s="84">
        <f t="shared" si="6"/>
        <v>124.61385469799737</v>
      </c>
      <c r="L38" s="74"/>
    </row>
    <row r="39" spans="2:12" x14ac:dyDescent="0.25">
      <c r="B39" s="7"/>
      <c r="C39" s="7"/>
      <c r="D39" s="7"/>
      <c r="E39" s="7">
        <v>3121</v>
      </c>
      <c r="F39" s="7" t="s">
        <v>77</v>
      </c>
      <c r="G39" s="81">
        <v>527992.31000000006</v>
      </c>
      <c r="H39" s="4"/>
      <c r="I39" s="4"/>
      <c r="J39" s="83">
        <v>657951.56999999995</v>
      </c>
      <c r="K39" s="85">
        <f t="shared" si="6"/>
        <v>124.61385469799737</v>
      </c>
      <c r="L39" s="24"/>
    </row>
    <row r="40" spans="2:12" x14ac:dyDescent="0.25">
      <c r="B40" s="7"/>
      <c r="C40" s="15"/>
      <c r="D40" s="15">
        <v>313</v>
      </c>
      <c r="E40" s="15"/>
      <c r="F40" s="15" t="s">
        <v>78</v>
      </c>
      <c r="G40" s="79">
        <f>+G41</f>
        <v>465489.65</v>
      </c>
      <c r="H40" s="73"/>
      <c r="I40" s="73"/>
      <c r="J40" s="87">
        <f>+J41</f>
        <v>595869.12</v>
      </c>
      <c r="K40" s="84">
        <f t="shared" si="6"/>
        <v>128.00910181354192</v>
      </c>
      <c r="L40" s="74"/>
    </row>
    <row r="41" spans="2:12" x14ac:dyDescent="0.25">
      <c r="B41" s="7"/>
      <c r="C41" s="7"/>
      <c r="D41" s="7"/>
      <c r="E41" s="7">
        <v>3132</v>
      </c>
      <c r="F41" s="7" t="s">
        <v>79</v>
      </c>
      <c r="G41" s="81">
        <v>465489.65</v>
      </c>
      <c r="H41" s="4"/>
      <c r="I41" s="4"/>
      <c r="J41" s="83">
        <v>595869.12</v>
      </c>
      <c r="K41" s="85">
        <f t="shared" si="6"/>
        <v>128.00910181354192</v>
      </c>
      <c r="L41" s="24"/>
    </row>
    <row r="42" spans="2:12" x14ac:dyDescent="0.25">
      <c r="B42" s="7"/>
      <c r="C42" s="15">
        <v>32</v>
      </c>
      <c r="D42" s="75"/>
      <c r="E42" s="75"/>
      <c r="F42" s="15" t="s">
        <v>14</v>
      </c>
      <c r="G42" s="79">
        <f>+G43+G48+G53+G63</f>
        <v>2016251.2699999998</v>
      </c>
      <c r="H42" s="73">
        <v>5343734</v>
      </c>
      <c r="I42" s="73">
        <v>5343734</v>
      </c>
      <c r="J42" s="79">
        <f>+J43+J48+J53+J63</f>
        <v>2326353.39</v>
      </c>
      <c r="K42" s="84">
        <f t="shared" si="6"/>
        <v>115.38013265578751</v>
      </c>
      <c r="L42" s="84">
        <f>J42/I42*100</f>
        <v>43.534228874416279</v>
      </c>
    </row>
    <row r="43" spans="2:12" x14ac:dyDescent="0.25">
      <c r="B43" s="7"/>
      <c r="C43" s="15"/>
      <c r="D43" s="15">
        <v>321</v>
      </c>
      <c r="E43" s="15"/>
      <c r="F43" s="15" t="s">
        <v>37</v>
      </c>
      <c r="G43" s="79">
        <f>SUM(G44:G47)</f>
        <v>303056.59999999998</v>
      </c>
      <c r="H43" s="73"/>
      <c r="I43" s="73"/>
      <c r="J43" s="79">
        <f>SUM(J44:J47)</f>
        <v>282693.37</v>
      </c>
      <c r="K43" s="84">
        <f t="shared" si="6"/>
        <v>93.280717199361447</v>
      </c>
      <c r="L43" s="74"/>
    </row>
    <row r="44" spans="2:12" x14ac:dyDescent="0.25">
      <c r="B44" s="7"/>
      <c r="C44" s="7"/>
      <c r="D44" s="7"/>
      <c r="E44" s="7">
        <v>3211</v>
      </c>
      <c r="F44" s="7" t="s">
        <v>38</v>
      </c>
      <c r="G44" s="81">
        <v>187243.42</v>
      </c>
      <c r="H44" s="4"/>
      <c r="I44" s="4"/>
      <c r="J44" s="83">
        <v>162403.98000000001</v>
      </c>
      <c r="K44" s="85">
        <f t="shared" si="6"/>
        <v>86.734145317362817</v>
      </c>
      <c r="L44" s="24"/>
    </row>
    <row r="45" spans="2:12" ht="25.5" x14ac:dyDescent="0.25">
      <c r="B45" s="7"/>
      <c r="C45" s="7"/>
      <c r="D45" s="7"/>
      <c r="E45" s="7">
        <v>3212</v>
      </c>
      <c r="F45" s="21" t="s">
        <v>80</v>
      </c>
      <c r="G45" s="81">
        <v>78656.95</v>
      </c>
      <c r="H45" s="4"/>
      <c r="I45" s="4"/>
      <c r="J45" s="83">
        <v>80613.37</v>
      </c>
      <c r="K45" s="85">
        <f t="shared" si="6"/>
        <v>102.48728179773052</v>
      </c>
      <c r="L45" s="24"/>
    </row>
    <row r="46" spans="2:12" x14ac:dyDescent="0.25">
      <c r="B46" s="7"/>
      <c r="C46" s="7"/>
      <c r="D46" s="7"/>
      <c r="E46" s="7">
        <v>3213</v>
      </c>
      <c r="F46" s="7" t="s">
        <v>81</v>
      </c>
      <c r="G46" s="81">
        <v>36382.230000000003</v>
      </c>
      <c r="H46" s="4"/>
      <c r="I46" s="4"/>
      <c r="J46" s="83">
        <v>38386.019999999997</v>
      </c>
      <c r="K46" s="85">
        <f t="shared" si="6"/>
        <v>105.50760632319678</v>
      </c>
      <c r="L46" s="24"/>
    </row>
    <row r="47" spans="2:12" x14ac:dyDescent="0.25">
      <c r="B47" s="7"/>
      <c r="C47" s="7"/>
      <c r="D47" s="7"/>
      <c r="E47" s="7">
        <v>3214</v>
      </c>
      <c r="F47" s="7" t="s">
        <v>82</v>
      </c>
      <c r="G47" s="81">
        <v>774</v>
      </c>
      <c r="H47" s="4"/>
      <c r="I47" s="4"/>
      <c r="J47" s="83">
        <v>1290</v>
      </c>
      <c r="K47" s="85">
        <f t="shared" si="6"/>
        <v>166.66666666666669</v>
      </c>
      <c r="L47" s="24"/>
    </row>
    <row r="48" spans="2:12" x14ac:dyDescent="0.25">
      <c r="B48" s="7"/>
      <c r="C48" s="15"/>
      <c r="D48" s="15">
        <v>322</v>
      </c>
      <c r="E48" s="15"/>
      <c r="F48" s="15" t="s">
        <v>83</v>
      </c>
      <c r="G48" s="79">
        <f>SUM(G49:G52)</f>
        <v>197009.40999999997</v>
      </c>
      <c r="H48" s="73"/>
      <c r="I48" s="73"/>
      <c r="J48" s="79">
        <f>SUM(J49:J52)</f>
        <v>155349.08000000002</v>
      </c>
      <c r="K48" s="84">
        <f t="shared" si="6"/>
        <v>78.853634453298469</v>
      </c>
      <c r="L48" s="74"/>
    </row>
    <row r="49" spans="2:12" x14ac:dyDescent="0.25">
      <c r="B49" s="7"/>
      <c r="C49" s="7"/>
      <c r="D49" s="7"/>
      <c r="E49" s="7">
        <v>3221</v>
      </c>
      <c r="F49" s="7" t="s">
        <v>84</v>
      </c>
      <c r="G49" s="81">
        <v>20086.740000000002</v>
      </c>
      <c r="H49" s="4"/>
      <c r="I49" s="4"/>
      <c r="J49" s="83">
        <v>25684.86</v>
      </c>
      <c r="K49" s="85">
        <f t="shared" si="6"/>
        <v>127.86972898539035</v>
      </c>
      <c r="L49" s="24"/>
    </row>
    <row r="50" spans="2:12" x14ac:dyDescent="0.25">
      <c r="B50" s="7"/>
      <c r="C50" s="7"/>
      <c r="D50" s="7"/>
      <c r="E50" s="7">
        <v>3223</v>
      </c>
      <c r="F50" s="7" t="s">
        <v>85</v>
      </c>
      <c r="G50" s="81">
        <v>175524.59</v>
      </c>
      <c r="H50" s="4"/>
      <c r="I50" s="4"/>
      <c r="J50" s="83">
        <v>127608.71</v>
      </c>
      <c r="K50" s="85">
        <f t="shared" si="6"/>
        <v>72.701329198376143</v>
      </c>
      <c r="L50" s="24"/>
    </row>
    <row r="51" spans="2:12" ht="25.5" x14ac:dyDescent="0.25">
      <c r="B51" s="7"/>
      <c r="C51" s="7"/>
      <c r="D51" s="7"/>
      <c r="E51" s="7">
        <v>3224</v>
      </c>
      <c r="F51" s="21" t="s">
        <v>116</v>
      </c>
      <c r="G51" s="81">
        <v>218.08</v>
      </c>
      <c r="H51" s="4"/>
      <c r="I51" s="4"/>
      <c r="J51" s="83">
        <v>399.51</v>
      </c>
      <c r="K51" s="85">
        <f t="shared" si="6"/>
        <v>183.19424064563461</v>
      </c>
      <c r="L51" s="24"/>
    </row>
    <row r="52" spans="2:12" x14ac:dyDescent="0.25">
      <c r="B52" s="7"/>
      <c r="C52" s="7"/>
      <c r="D52" s="7"/>
      <c r="E52" s="7">
        <v>3225</v>
      </c>
      <c r="F52" s="7" t="s">
        <v>143</v>
      </c>
      <c r="G52" s="81">
        <v>1180</v>
      </c>
      <c r="H52" s="4"/>
      <c r="I52" s="4"/>
      <c r="J52" s="83">
        <v>1656</v>
      </c>
      <c r="K52" s="85">
        <f t="shared" si="6"/>
        <v>140.33898305084747</v>
      </c>
      <c r="L52" s="24"/>
    </row>
    <row r="53" spans="2:12" x14ac:dyDescent="0.25">
      <c r="B53" s="7"/>
      <c r="C53" s="15"/>
      <c r="D53" s="15">
        <v>323</v>
      </c>
      <c r="E53" s="15"/>
      <c r="F53" s="15" t="s">
        <v>94</v>
      </c>
      <c r="G53" s="79">
        <f>SUM(G54:G62)</f>
        <v>1358178.0899999999</v>
      </c>
      <c r="H53" s="73"/>
      <c r="I53" s="73"/>
      <c r="J53" s="79">
        <f>SUM(J54:J62)</f>
        <v>1717424.75</v>
      </c>
      <c r="K53" s="84">
        <f t="shared" si="6"/>
        <v>126.45062990229803</v>
      </c>
      <c r="L53" s="74"/>
    </row>
    <row r="54" spans="2:12" x14ac:dyDescent="0.25">
      <c r="B54" s="7"/>
      <c r="C54" s="7"/>
      <c r="D54" s="7"/>
      <c r="E54" s="7">
        <v>3231</v>
      </c>
      <c r="F54" s="7" t="s">
        <v>142</v>
      </c>
      <c r="G54" s="81">
        <v>54829.91</v>
      </c>
      <c r="H54" s="4"/>
      <c r="I54" s="4"/>
      <c r="J54" s="83">
        <v>60100.25</v>
      </c>
      <c r="K54" s="85">
        <f t="shared" si="6"/>
        <v>109.61216241281446</v>
      </c>
      <c r="L54" s="24"/>
    </row>
    <row r="55" spans="2:12" x14ac:dyDescent="0.25">
      <c r="B55" s="7"/>
      <c r="C55" s="7"/>
      <c r="D55" s="7"/>
      <c r="E55" s="7">
        <v>3232</v>
      </c>
      <c r="F55" s="7" t="s">
        <v>86</v>
      </c>
      <c r="G55" s="81">
        <v>134218.84</v>
      </c>
      <c r="H55" s="4"/>
      <c r="I55" s="4"/>
      <c r="J55" s="83">
        <v>157219.94</v>
      </c>
      <c r="K55" s="85">
        <f t="shared" si="6"/>
        <v>117.13701295585628</v>
      </c>
      <c r="L55" s="24"/>
    </row>
    <row r="56" spans="2:12" x14ac:dyDescent="0.25">
      <c r="B56" s="7"/>
      <c r="C56" s="7"/>
      <c r="D56" s="7"/>
      <c r="E56" s="7">
        <v>3233</v>
      </c>
      <c r="F56" s="7" t="s">
        <v>87</v>
      </c>
      <c r="G56" s="81">
        <v>56936.89</v>
      </c>
      <c r="H56" s="4"/>
      <c r="I56" s="4"/>
      <c r="J56" s="83">
        <v>32248.34</v>
      </c>
      <c r="K56" s="95">
        <f t="shared" si="6"/>
        <v>56.638745108838926</v>
      </c>
      <c r="L56" s="24"/>
    </row>
    <row r="57" spans="2:12" x14ac:dyDescent="0.25">
      <c r="B57" s="7"/>
      <c r="C57" s="7"/>
      <c r="D57" s="7"/>
      <c r="E57" s="7">
        <v>3234</v>
      </c>
      <c r="F57" s="7" t="s">
        <v>88</v>
      </c>
      <c r="G57" s="81">
        <v>27540.09</v>
      </c>
      <c r="H57" s="4"/>
      <c r="I57" s="4"/>
      <c r="J57" s="83">
        <v>32170.52</v>
      </c>
      <c r="K57" s="85">
        <f t="shared" si="6"/>
        <v>116.81341636864657</v>
      </c>
      <c r="L57" s="24"/>
    </row>
    <row r="58" spans="2:12" x14ac:dyDescent="0.25">
      <c r="B58" s="7"/>
      <c r="C58" s="7"/>
      <c r="D58" s="7"/>
      <c r="E58" s="7">
        <v>3235</v>
      </c>
      <c r="F58" s="7" t="s">
        <v>89</v>
      </c>
      <c r="G58" s="81">
        <v>563592.57999999996</v>
      </c>
      <c r="H58" s="4"/>
      <c r="I58" s="4"/>
      <c r="J58" s="83">
        <v>648045.12</v>
      </c>
      <c r="K58" s="85">
        <f t="shared" si="6"/>
        <v>114.98467918083664</v>
      </c>
      <c r="L58" s="24"/>
    </row>
    <row r="59" spans="2:12" x14ac:dyDescent="0.25">
      <c r="B59" s="7"/>
      <c r="C59" s="7"/>
      <c r="D59" s="7"/>
      <c r="E59" s="7">
        <v>3236</v>
      </c>
      <c r="F59" s="7" t="s">
        <v>90</v>
      </c>
      <c r="G59" s="81">
        <v>24775.37</v>
      </c>
      <c r="H59" s="4"/>
      <c r="I59" s="4"/>
      <c r="J59" s="83">
        <v>22591.25</v>
      </c>
      <c r="K59" s="95">
        <f t="shared" si="6"/>
        <v>91.18430925552272</v>
      </c>
      <c r="L59" s="24"/>
    </row>
    <row r="60" spans="2:12" x14ac:dyDescent="0.25">
      <c r="B60" s="7"/>
      <c r="C60" s="7"/>
      <c r="D60" s="7"/>
      <c r="E60" s="7">
        <v>3237</v>
      </c>
      <c r="F60" s="7" t="s">
        <v>91</v>
      </c>
      <c r="G60" s="81">
        <v>104636.96</v>
      </c>
      <c r="H60" s="4"/>
      <c r="I60" s="4"/>
      <c r="J60" s="83">
        <v>356229.87</v>
      </c>
      <c r="K60" s="85">
        <f t="shared" si="6"/>
        <v>340.44363483036966</v>
      </c>
      <c r="L60" s="24"/>
    </row>
    <row r="61" spans="2:12" x14ac:dyDescent="0.25">
      <c r="B61" s="7"/>
      <c r="C61" s="7"/>
      <c r="D61" s="7"/>
      <c r="E61" s="7">
        <v>3238</v>
      </c>
      <c r="F61" s="7" t="s">
        <v>92</v>
      </c>
      <c r="G61" s="81">
        <v>255250.06</v>
      </c>
      <c r="H61" s="4"/>
      <c r="I61" s="4"/>
      <c r="J61" s="83">
        <v>205311.21</v>
      </c>
      <c r="K61" s="85">
        <f t="shared" si="6"/>
        <v>80.435322914321745</v>
      </c>
      <c r="L61" s="24"/>
    </row>
    <row r="62" spans="2:12" x14ac:dyDescent="0.25">
      <c r="B62" s="7"/>
      <c r="C62" s="7"/>
      <c r="D62" s="7"/>
      <c r="E62" s="7">
        <v>3239</v>
      </c>
      <c r="F62" s="7" t="s">
        <v>93</v>
      </c>
      <c r="G62" s="81">
        <v>136397.39000000001</v>
      </c>
      <c r="H62" s="4"/>
      <c r="I62" s="4"/>
      <c r="J62" s="83">
        <v>203508.25</v>
      </c>
      <c r="K62" s="85">
        <f t="shared" si="6"/>
        <v>149.2024517477937</v>
      </c>
      <c r="L62" s="24"/>
    </row>
    <row r="63" spans="2:12" x14ac:dyDescent="0.25">
      <c r="B63" s="7"/>
      <c r="C63" s="15"/>
      <c r="D63" s="15">
        <v>329</v>
      </c>
      <c r="E63" s="15"/>
      <c r="F63" s="15" t="s">
        <v>95</v>
      </c>
      <c r="G63" s="79">
        <f>SUM(G64:G70)</f>
        <v>158007.17000000001</v>
      </c>
      <c r="H63" s="73"/>
      <c r="I63" s="73"/>
      <c r="J63" s="79">
        <f>SUM(J64:J70)</f>
        <v>170886.19</v>
      </c>
      <c r="K63" s="84">
        <f t="shared" si="6"/>
        <v>108.15090859484413</v>
      </c>
      <c r="L63" s="74"/>
    </row>
    <row r="64" spans="2:12" ht="25.5" x14ac:dyDescent="0.25">
      <c r="B64" s="7"/>
      <c r="C64" s="7"/>
      <c r="D64" s="7"/>
      <c r="E64" s="7">
        <v>3291</v>
      </c>
      <c r="F64" s="21" t="s">
        <v>115</v>
      </c>
      <c r="G64" s="81">
        <v>437.29</v>
      </c>
      <c r="H64" s="4"/>
      <c r="I64" s="4"/>
      <c r="J64" s="83">
        <v>677.68</v>
      </c>
      <c r="K64" s="85">
        <f t="shared" si="6"/>
        <v>154.97267259713232</v>
      </c>
      <c r="L64" s="24"/>
    </row>
    <row r="65" spans="2:12" x14ac:dyDescent="0.25">
      <c r="B65" s="7"/>
      <c r="C65" s="7"/>
      <c r="D65" s="7"/>
      <c r="E65" s="7">
        <v>3292</v>
      </c>
      <c r="F65" s="7" t="s">
        <v>96</v>
      </c>
      <c r="G65" s="81">
        <v>111456.13</v>
      </c>
      <c r="H65" s="4"/>
      <c r="I65" s="4"/>
      <c r="J65" s="83">
        <v>110020.8</v>
      </c>
      <c r="K65" s="95">
        <f t="shared" si="6"/>
        <v>98.712201832236588</v>
      </c>
      <c r="L65" s="24"/>
    </row>
    <row r="66" spans="2:12" x14ac:dyDescent="0.25">
      <c r="B66" s="7"/>
      <c r="C66" s="7"/>
      <c r="D66" s="7"/>
      <c r="E66" s="7">
        <v>3293</v>
      </c>
      <c r="F66" s="7" t="s">
        <v>97</v>
      </c>
      <c r="G66" s="81">
        <v>22091.56</v>
      </c>
      <c r="H66" s="4"/>
      <c r="I66" s="4"/>
      <c r="J66" s="83">
        <v>29561.15</v>
      </c>
      <c r="K66" s="85">
        <f t="shared" si="6"/>
        <v>133.81196257756355</v>
      </c>
      <c r="L66" s="24"/>
    </row>
    <row r="67" spans="2:12" x14ac:dyDescent="0.25">
      <c r="B67" s="7"/>
      <c r="C67" s="7"/>
      <c r="D67" s="7"/>
      <c r="E67" s="7">
        <v>3294</v>
      </c>
      <c r="F67" s="7" t="s">
        <v>98</v>
      </c>
      <c r="G67" s="81">
        <v>17281.16</v>
      </c>
      <c r="H67" s="4"/>
      <c r="I67" s="4"/>
      <c r="J67" s="83">
        <v>17639.189999999999</v>
      </c>
      <c r="K67" s="85">
        <f t="shared" si="6"/>
        <v>102.07179379162045</v>
      </c>
      <c r="L67" s="24"/>
    </row>
    <row r="68" spans="2:12" x14ac:dyDescent="0.25">
      <c r="B68" s="7"/>
      <c r="C68" s="7"/>
      <c r="D68" s="7"/>
      <c r="E68" s="7">
        <v>3295</v>
      </c>
      <c r="F68" s="7" t="s">
        <v>99</v>
      </c>
      <c r="G68" s="81">
        <v>6561.03</v>
      </c>
      <c r="H68" s="4"/>
      <c r="I68" s="4"/>
      <c r="J68" s="83">
        <v>9485.49</v>
      </c>
      <c r="K68" s="85">
        <f t="shared" si="6"/>
        <v>144.5731843933041</v>
      </c>
      <c r="L68" s="24"/>
    </row>
    <row r="69" spans="2:12" x14ac:dyDescent="0.25">
      <c r="B69" s="7"/>
      <c r="C69" s="7"/>
      <c r="D69" s="7"/>
      <c r="E69" s="7">
        <v>3296</v>
      </c>
      <c r="F69" s="7" t="s">
        <v>100</v>
      </c>
      <c r="G69" s="81">
        <v>0</v>
      </c>
      <c r="H69" s="4"/>
      <c r="I69" s="4"/>
      <c r="J69" s="83">
        <v>3311.38</v>
      </c>
      <c r="K69" s="85"/>
      <c r="L69" s="24"/>
    </row>
    <row r="70" spans="2:12" x14ac:dyDescent="0.25">
      <c r="B70" s="7"/>
      <c r="C70" s="7"/>
      <c r="D70" s="7"/>
      <c r="E70" s="7">
        <v>3299</v>
      </c>
      <c r="F70" s="7" t="s">
        <v>95</v>
      </c>
      <c r="G70" s="81">
        <v>180</v>
      </c>
      <c r="H70" s="4"/>
      <c r="I70" s="4"/>
      <c r="J70" s="83">
        <v>190.5</v>
      </c>
      <c r="K70" s="85">
        <f t="shared" si="6"/>
        <v>105.83333333333333</v>
      </c>
      <c r="L70" s="24"/>
    </row>
    <row r="71" spans="2:12" x14ac:dyDescent="0.25">
      <c r="B71" s="7"/>
      <c r="C71" s="15">
        <v>34</v>
      </c>
      <c r="D71" s="15"/>
      <c r="E71" s="15"/>
      <c r="F71" s="15" t="s">
        <v>101</v>
      </c>
      <c r="G71" s="79">
        <f>+G72</f>
        <v>2489.1799999999998</v>
      </c>
      <c r="H71" s="73">
        <v>12500</v>
      </c>
      <c r="I71" s="73">
        <v>12500</v>
      </c>
      <c r="J71" s="79">
        <f>+J72</f>
        <v>2979.87</v>
      </c>
      <c r="K71" s="84">
        <f t="shared" si="6"/>
        <v>119.71291750697017</v>
      </c>
      <c r="L71" s="84">
        <f>J71/I71*100</f>
        <v>23.838959999999997</v>
      </c>
    </row>
    <row r="72" spans="2:12" x14ac:dyDescent="0.25">
      <c r="B72" s="7"/>
      <c r="C72" s="15"/>
      <c r="D72" s="15">
        <v>343</v>
      </c>
      <c r="E72" s="15"/>
      <c r="F72" s="15" t="s">
        <v>102</v>
      </c>
      <c r="G72" s="79">
        <f>+G73+G74+G75</f>
        <v>2489.1799999999998</v>
      </c>
      <c r="H72" s="73"/>
      <c r="I72" s="73"/>
      <c r="J72" s="79">
        <f>+J73+J74+J75</f>
        <v>2979.87</v>
      </c>
      <c r="K72" s="84">
        <f t="shared" si="6"/>
        <v>119.71291750697017</v>
      </c>
      <c r="L72" s="74"/>
    </row>
    <row r="73" spans="2:12" x14ac:dyDescent="0.25">
      <c r="B73" s="7"/>
      <c r="C73" s="7"/>
      <c r="D73" s="7"/>
      <c r="E73" s="7">
        <v>3431</v>
      </c>
      <c r="F73" s="7" t="s">
        <v>103</v>
      </c>
      <c r="G73" s="81">
        <v>2406.9499999999998</v>
      </c>
      <c r="H73" s="4"/>
      <c r="I73" s="4"/>
      <c r="J73" s="83">
        <v>2902.42</v>
      </c>
      <c r="K73" s="85">
        <f t="shared" si="6"/>
        <v>120.58497268327137</v>
      </c>
      <c r="L73" s="24"/>
    </row>
    <row r="74" spans="2:12" ht="25.5" x14ac:dyDescent="0.25">
      <c r="B74" s="7"/>
      <c r="C74" s="7"/>
      <c r="D74" s="7"/>
      <c r="E74" s="7">
        <v>3432</v>
      </c>
      <c r="F74" s="21" t="s">
        <v>104</v>
      </c>
      <c r="G74" s="81">
        <v>82.23</v>
      </c>
      <c r="H74" s="4"/>
      <c r="I74" s="4"/>
      <c r="J74" s="83">
        <v>47.54</v>
      </c>
      <c r="K74" s="85">
        <f t="shared" si="6"/>
        <v>57.813450079046568</v>
      </c>
      <c r="L74" s="24"/>
    </row>
    <row r="75" spans="2:12" x14ac:dyDescent="0.25">
      <c r="B75" s="7"/>
      <c r="C75" s="7"/>
      <c r="D75" s="7"/>
      <c r="E75" s="7">
        <v>3433</v>
      </c>
      <c r="F75" s="7" t="s">
        <v>105</v>
      </c>
      <c r="G75" s="81">
        <v>0</v>
      </c>
      <c r="H75" s="4"/>
      <c r="I75" s="4"/>
      <c r="J75" s="83">
        <v>29.91</v>
      </c>
      <c r="K75" s="85"/>
      <c r="L75" s="24"/>
    </row>
    <row r="76" spans="2:12" ht="25.5" x14ac:dyDescent="0.25">
      <c r="B76" s="7"/>
      <c r="C76" s="15">
        <v>38</v>
      </c>
      <c r="D76" s="15"/>
      <c r="E76" s="15"/>
      <c r="F76" s="77" t="s">
        <v>141</v>
      </c>
      <c r="G76" s="79">
        <v>0</v>
      </c>
      <c r="H76" s="73">
        <v>8000</v>
      </c>
      <c r="I76" s="73">
        <v>8000</v>
      </c>
      <c r="J76" s="79">
        <v>0</v>
      </c>
      <c r="K76" s="84"/>
      <c r="L76" s="84"/>
    </row>
    <row r="77" spans="2:12" x14ac:dyDescent="0.25">
      <c r="B77" s="9">
        <v>4</v>
      </c>
      <c r="C77" s="10"/>
      <c r="D77" s="10"/>
      <c r="E77" s="10"/>
      <c r="F77" s="13" t="s">
        <v>6</v>
      </c>
      <c r="G77" s="79">
        <f>+G78+G79+G87</f>
        <v>158009.79</v>
      </c>
      <c r="H77" s="73">
        <f>+H78+H79+H87</f>
        <v>1725500</v>
      </c>
      <c r="I77" s="73">
        <v>1725500</v>
      </c>
      <c r="J77" s="79">
        <f>+J78+J79+J87</f>
        <v>432583.61</v>
      </c>
      <c r="K77" s="84">
        <f t="shared" si="6"/>
        <v>273.77013158488472</v>
      </c>
      <c r="L77" s="84">
        <f>J77/I77*100</f>
        <v>25.070044045204288</v>
      </c>
    </row>
    <row r="78" spans="2:12" ht="25.5" x14ac:dyDescent="0.25">
      <c r="B78" s="11"/>
      <c r="C78" s="6">
        <v>41</v>
      </c>
      <c r="D78" s="6"/>
      <c r="E78" s="6"/>
      <c r="F78" s="13" t="s">
        <v>7</v>
      </c>
      <c r="G78" s="79">
        <v>0</v>
      </c>
      <c r="H78" s="73">
        <v>130000</v>
      </c>
      <c r="I78" s="86">
        <v>130000</v>
      </c>
      <c r="J78" s="79">
        <v>0</v>
      </c>
      <c r="K78" s="84" t="str">
        <f>IFERROR(+J78/G78*100," ")</f>
        <v xml:space="preserve"> </v>
      </c>
      <c r="L78" s="84"/>
    </row>
    <row r="79" spans="2:12" ht="25.5" customHeight="1" x14ac:dyDescent="0.25">
      <c r="B79" s="11"/>
      <c r="C79" s="6">
        <v>42</v>
      </c>
      <c r="D79" s="6"/>
      <c r="E79" s="6"/>
      <c r="F79" s="13" t="s">
        <v>106</v>
      </c>
      <c r="G79" s="79">
        <f>+G80+G85</f>
        <v>128429.06</v>
      </c>
      <c r="H79" s="73">
        <v>1092200</v>
      </c>
      <c r="I79" s="86">
        <v>1092200</v>
      </c>
      <c r="J79" s="79">
        <f>+J80+J85</f>
        <v>405759.86</v>
      </c>
      <c r="K79" s="84">
        <f t="shared" si="6"/>
        <v>315.94084703259529</v>
      </c>
      <c r="L79" s="84">
        <f>J79/I79*100</f>
        <v>37.150692180919243</v>
      </c>
    </row>
    <row r="80" spans="2:12" x14ac:dyDescent="0.25">
      <c r="B80" s="11"/>
      <c r="C80" s="6"/>
      <c r="D80" s="6">
        <v>422</v>
      </c>
      <c r="E80" s="6"/>
      <c r="F80" s="13" t="s">
        <v>107</v>
      </c>
      <c r="G80" s="79">
        <f>SUM(G81:G84)</f>
        <v>89198.58</v>
      </c>
      <c r="H80" s="73"/>
      <c r="I80" s="86"/>
      <c r="J80" s="79">
        <f>SUM(J81:J84)</f>
        <v>260422.56</v>
      </c>
      <c r="K80" s="84">
        <f t="shared" si="6"/>
        <v>291.95819036581076</v>
      </c>
      <c r="L80" s="74"/>
    </row>
    <row r="81" spans="2:12" x14ac:dyDescent="0.25">
      <c r="B81" s="11"/>
      <c r="C81" s="11"/>
      <c r="D81" s="11"/>
      <c r="E81" s="11">
        <v>4221</v>
      </c>
      <c r="F81" s="14" t="s">
        <v>72</v>
      </c>
      <c r="G81" s="81">
        <v>68473.55</v>
      </c>
      <c r="H81" s="4"/>
      <c r="I81" s="5"/>
      <c r="J81" s="83">
        <v>96310.06</v>
      </c>
      <c r="K81" s="85">
        <f t="shared" si="6"/>
        <v>140.65293825133938</v>
      </c>
      <c r="L81" s="24"/>
    </row>
    <row r="82" spans="2:12" x14ac:dyDescent="0.25">
      <c r="B82" s="11"/>
      <c r="C82" s="11"/>
      <c r="D82" s="11"/>
      <c r="E82" s="11">
        <v>4222</v>
      </c>
      <c r="F82" s="14" t="s">
        <v>108</v>
      </c>
      <c r="G82" s="81">
        <v>15206.28</v>
      </c>
      <c r="H82" s="4"/>
      <c r="I82" s="5"/>
      <c r="J82" s="83">
        <v>0</v>
      </c>
      <c r="K82" s="85">
        <f t="shared" si="6"/>
        <v>0</v>
      </c>
      <c r="L82" s="24"/>
    </row>
    <row r="83" spans="2:12" x14ac:dyDescent="0.25">
      <c r="B83" s="11"/>
      <c r="C83" s="11"/>
      <c r="D83" s="11"/>
      <c r="E83" s="11">
        <v>4223</v>
      </c>
      <c r="F83" s="14" t="s">
        <v>109</v>
      </c>
      <c r="G83" s="81">
        <v>5518.75</v>
      </c>
      <c r="H83" s="4"/>
      <c r="I83" s="5"/>
      <c r="J83" s="83">
        <v>987.5</v>
      </c>
      <c r="K83" s="84">
        <f>IFERROR(+J83/G83*100," ")</f>
        <v>17.893544733861834</v>
      </c>
      <c r="L83" s="24"/>
    </row>
    <row r="84" spans="2:12" x14ac:dyDescent="0.25">
      <c r="B84" s="11"/>
      <c r="C84" s="11"/>
      <c r="D84" s="11"/>
      <c r="E84" s="11">
        <v>4225</v>
      </c>
      <c r="F84" s="14" t="s">
        <v>140</v>
      </c>
      <c r="G84" s="81">
        <v>0</v>
      </c>
      <c r="H84" s="4"/>
      <c r="I84" s="5"/>
      <c r="J84" s="83">
        <v>163125</v>
      </c>
      <c r="K84" s="85"/>
      <c r="L84" s="24"/>
    </row>
    <row r="85" spans="2:12" x14ac:dyDescent="0.25">
      <c r="B85" s="11"/>
      <c r="C85" s="6"/>
      <c r="D85" s="6">
        <v>426</v>
      </c>
      <c r="E85" s="6"/>
      <c r="F85" s="13" t="s">
        <v>110</v>
      </c>
      <c r="G85" s="79">
        <f>+G86</f>
        <v>39230.480000000003</v>
      </c>
      <c r="H85" s="73"/>
      <c r="I85" s="86"/>
      <c r="J85" s="87">
        <f>+J86</f>
        <v>145337.29999999999</v>
      </c>
      <c r="K85" s="84">
        <f t="shared" ref="K85:K91" si="8">+J85/G85*100</f>
        <v>370.47035876186061</v>
      </c>
      <c r="L85" s="74"/>
    </row>
    <row r="86" spans="2:12" x14ac:dyDescent="0.25">
      <c r="B86" s="11"/>
      <c r="C86" s="11"/>
      <c r="D86" s="11"/>
      <c r="E86" s="11">
        <v>4262</v>
      </c>
      <c r="F86" s="14" t="s">
        <v>114</v>
      </c>
      <c r="G86" s="81">
        <v>39230.480000000003</v>
      </c>
      <c r="H86" s="4"/>
      <c r="I86" s="5"/>
      <c r="J86" s="83">
        <v>145337.29999999999</v>
      </c>
      <c r="K86" s="85">
        <f t="shared" si="8"/>
        <v>370.47035876186061</v>
      </c>
      <c r="L86" s="24"/>
    </row>
    <row r="87" spans="2:12" ht="25.5" x14ac:dyDescent="0.25">
      <c r="B87" s="11"/>
      <c r="C87" s="6">
        <v>45</v>
      </c>
      <c r="D87" s="6"/>
      <c r="E87" s="6"/>
      <c r="F87" s="13" t="s">
        <v>111</v>
      </c>
      <c r="G87" s="79">
        <f>+G88+G90</f>
        <v>29580.73</v>
      </c>
      <c r="H87" s="73">
        <v>503300</v>
      </c>
      <c r="I87" s="86">
        <v>503300</v>
      </c>
      <c r="J87" s="79">
        <f>+J88+J90</f>
        <v>26823.75</v>
      </c>
      <c r="K87" s="84">
        <f t="shared" si="8"/>
        <v>90.679810809266712</v>
      </c>
      <c r="L87" s="84">
        <f>J87/I87*100</f>
        <v>5.3295748062785613</v>
      </c>
    </row>
    <row r="88" spans="2:12" x14ac:dyDescent="0.25">
      <c r="B88" s="11"/>
      <c r="C88" s="6"/>
      <c r="D88" s="6">
        <v>452</v>
      </c>
      <c r="E88" s="6"/>
      <c r="F88" s="13" t="s">
        <v>112</v>
      </c>
      <c r="G88" s="79">
        <f>+G89</f>
        <v>4856.25</v>
      </c>
      <c r="H88" s="73"/>
      <c r="I88" s="86"/>
      <c r="J88" s="87">
        <f>+J89</f>
        <v>9930</v>
      </c>
      <c r="K88" s="84">
        <f t="shared" si="8"/>
        <v>204.4787644787645</v>
      </c>
      <c r="L88" s="74"/>
    </row>
    <row r="89" spans="2:12" x14ac:dyDescent="0.25">
      <c r="B89" s="11"/>
      <c r="C89" s="11"/>
      <c r="D89" s="11"/>
      <c r="E89" s="11">
        <v>4521</v>
      </c>
      <c r="F89" s="14" t="s">
        <v>112</v>
      </c>
      <c r="G89" s="81">
        <v>4856.25</v>
      </c>
      <c r="H89" s="4"/>
      <c r="I89" s="5"/>
      <c r="J89" s="83">
        <v>9930</v>
      </c>
      <c r="K89" s="85">
        <f t="shared" si="8"/>
        <v>204.4787644787645</v>
      </c>
      <c r="L89" s="24"/>
    </row>
    <row r="90" spans="2:12" ht="25.5" x14ac:dyDescent="0.25">
      <c r="B90" s="11"/>
      <c r="C90" s="6"/>
      <c r="D90" s="6">
        <v>454</v>
      </c>
      <c r="E90" s="6"/>
      <c r="F90" s="13" t="s">
        <v>113</v>
      </c>
      <c r="G90" s="79">
        <f>+G91</f>
        <v>24724.48</v>
      </c>
      <c r="H90" s="73"/>
      <c r="I90" s="86"/>
      <c r="J90" s="87">
        <f>+J91</f>
        <v>16893.75</v>
      </c>
      <c r="K90" s="84">
        <f t="shared" si="8"/>
        <v>68.328029548043077</v>
      </c>
      <c r="L90" s="74"/>
    </row>
    <row r="91" spans="2:12" x14ac:dyDescent="0.25">
      <c r="B91" s="11"/>
      <c r="C91" s="11"/>
      <c r="D91" s="11"/>
      <c r="E91" s="11">
        <v>4541</v>
      </c>
      <c r="F91" s="14" t="s">
        <v>113</v>
      </c>
      <c r="G91" s="81">
        <v>24724.48</v>
      </c>
      <c r="H91" s="4"/>
      <c r="I91" s="5"/>
      <c r="J91" s="83">
        <v>16893.75</v>
      </c>
      <c r="K91" s="85">
        <f t="shared" si="8"/>
        <v>68.328029548043077</v>
      </c>
      <c r="L91" s="24"/>
    </row>
  </sheetData>
  <mergeCells count="12">
    <mergeCell ref="B1:L1"/>
    <mergeCell ref="B2:L2"/>
    <mergeCell ref="B4:L4"/>
    <mergeCell ref="B6:L6"/>
    <mergeCell ref="B30:F30"/>
    <mergeCell ref="B9:F9"/>
    <mergeCell ref="B29:F29"/>
    <mergeCell ref="B8:F8"/>
    <mergeCell ref="B7:L7"/>
    <mergeCell ref="B5:L5"/>
    <mergeCell ref="B28:L28"/>
    <mergeCell ref="B3:L3"/>
  </mergeCells>
  <pageMargins left="0.7" right="0.7" top="0.75" bottom="0.75" header="0.3" footer="0.3"/>
  <pageSetup paperSize="9" scale="83" fitToHeight="0" orientation="landscape" r:id="rId1"/>
  <ignoredErrors>
    <ignoredError sqref="K83 K78" formula="1"/>
    <ignoredError sqref="K10:L18 K20:L2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I23"/>
  <sheetViews>
    <sheetView workbookViewId="0">
      <selection activeCell="J6" sqref="J6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1" t="s">
        <v>42</v>
      </c>
      <c r="C2" s="111"/>
      <c r="D2" s="111"/>
      <c r="E2" s="111"/>
      <c r="F2" s="111"/>
      <c r="G2" s="111"/>
      <c r="H2" s="111"/>
    </row>
    <row r="3" spans="2:8" ht="18" x14ac:dyDescent="0.25">
      <c r="B3" s="47"/>
      <c r="C3" s="47"/>
      <c r="D3" s="47"/>
      <c r="E3" s="47"/>
      <c r="F3" s="48"/>
      <c r="G3" s="48"/>
      <c r="H3" s="48"/>
    </row>
    <row r="4" spans="2:8" ht="33.75" customHeight="1" x14ac:dyDescent="0.25">
      <c r="B4" s="32" t="s">
        <v>8</v>
      </c>
      <c r="C4" s="32" t="str">
        <f>+SAŽETAK!G8</f>
        <v>OSTVARENJE/ IZVRŠENJE 
1.-6.2024.</v>
      </c>
      <c r="D4" s="32" t="str">
        <f>+SAŽETAK!H8</f>
        <v>IZVORNI PLAN 2025.*</v>
      </c>
      <c r="E4" s="32" t="str">
        <f>+SAŽETAK!I8</f>
        <v>TEKUĆI PLAN 2025.*</v>
      </c>
      <c r="F4" s="32" t="str">
        <f>+SAŽETAK!J8</f>
        <v>OSTVARENJE/ IZVRŠENJE 
1.-6.2025.</v>
      </c>
      <c r="G4" s="32" t="s">
        <v>28</v>
      </c>
      <c r="H4" s="32" t="s">
        <v>52</v>
      </c>
    </row>
    <row r="5" spans="2:8" x14ac:dyDescent="0.25">
      <c r="B5" s="32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39</v>
      </c>
      <c r="H5" s="34" t="s">
        <v>40</v>
      </c>
    </row>
    <row r="6" spans="2:8" x14ac:dyDescent="0.25">
      <c r="B6" s="6" t="s">
        <v>49</v>
      </c>
      <c r="C6" s="82">
        <f>+C7+C9+C11</f>
        <v>6650112.2400000002</v>
      </c>
      <c r="D6" s="78">
        <f t="shared" ref="D6:F6" si="0">+D7+D9+D11</f>
        <v>16480000</v>
      </c>
      <c r="E6" s="78">
        <f t="shared" si="0"/>
        <v>16480000</v>
      </c>
      <c r="F6" s="82">
        <f t="shared" si="0"/>
        <v>7231877.5200000005</v>
      </c>
      <c r="G6" s="84">
        <f>+F6/C6*100</f>
        <v>108.74820242131733</v>
      </c>
      <c r="H6" s="87">
        <f>+F6/E6*100</f>
        <v>43.882751941747578</v>
      </c>
    </row>
    <row r="7" spans="2:8" x14ac:dyDescent="0.25">
      <c r="B7" s="6" t="s">
        <v>117</v>
      </c>
      <c r="C7" s="79">
        <f>+C8</f>
        <v>6620976.54</v>
      </c>
      <c r="D7" s="73">
        <f t="shared" ref="D7:F7" si="1">+D8</f>
        <v>16428700</v>
      </c>
      <c r="E7" s="73">
        <f t="shared" si="1"/>
        <v>16428700</v>
      </c>
      <c r="F7" s="79">
        <f t="shared" si="1"/>
        <v>7215514.2000000002</v>
      </c>
      <c r="G7" s="84">
        <f t="shared" ref="G7:G17" si="2">+F7/C7*100</f>
        <v>108.97960680585648</v>
      </c>
      <c r="H7" s="87">
        <f t="shared" ref="H7:H19" si="3">+F7/E7*100</f>
        <v>43.920177494263093</v>
      </c>
    </row>
    <row r="8" spans="2:8" x14ac:dyDescent="0.25">
      <c r="B8" s="18" t="s">
        <v>118</v>
      </c>
      <c r="C8" s="81">
        <v>6620976.54</v>
      </c>
      <c r="D8" s="4">
        <v>16428700</v>
      </c>
      <c r="E8" s="4">
        <v>16428700</v>
      </c>
      <c r="F8" s="83">
        <v>7215514.2000000002</v>
      </c>
      <c r="G8" s="85">
        <f t="shared" si="2"/>
        <v>108.97960680585648</v>
      </c>
      <c r="H8" s="83">
        <f t="shared" si="3"/>
        <v>43.920177494263093</v>
      </c>
    </row>
    <row r="9" spans="2:8" x14ac:dyDescent="0.25">
      <c r="B9" s="6" t="s">
        <v>119</v>
      </c>
      <c r="C9" s="79">
        <f>+C10</f>
        <v>29135.7</v>
      </c>
      <c r="D9" s="73">
        <f t="shared" ref="D9:F9" si="4">+D10</f>
        <v>50000</v>
      </c>
      <c r="E9" s="73">
        <f t="shared" si="4"/>
        <v>50000</v>
      </c>
      <c r="F9" s="79">
        <f t="shared" si="4"/>
        <v>16363.32</v>
      </c>
      <c r="G9" s="84">
        <f t="shared" si="2"/>
        <v>56.162439893326741</v>
      </c>
      <c r="H9" s="87">
        <f t="shared" si="3"/>
        <v>32.726640000000003</v>
      </c>
    </row>
    <row r="10" spans="2:8" x14ac:dyDescent="0.25">
      <c r="B10" s="20" t="s">
        <v>120</v>
      </c>
      <c r="C10" s="81">
        <v>29135.7</v>
      </c>
      <c r="D10" s="4">
        <v>50000</v>
      </c>
      <c r="E10" s="5">
        <v>50000</v>
      </c>
      <c r="F10" s="83">
        <v>16363.32</v>
      </c>
      <c r="G10" s="85">
        <f t="shared" si="2"/>
        <v>56.162439893326741</v>
      </c>
      <c r="H10" s="83">
        <f t="shared" si="3"/>
        <v>32.726640000000003</v>
      </c>
    </row>
    <row r="11" spans="2:8" ht="38.25" x14ac:dyDescent="0.25">
      <c r="B11" s="6" t="s">
        <v>121</v>
      </c>
      <c r="C11" s="79">
        <f>+C12</f>
        <v>0</v>
      </c>
      <c r="D11" s="73">
        <f t="shared" ref="D11:F11" si="5">+D12</f>
        <v>1300</v>
      </c>
      <c r="E11" s="73">
        <f t="shared" si="5"/>
        <v>1300</v>
      </c>
      <c r="F11" s="79">
        <f t="shared" si="5"/>
        <v>0</v>
      </c>
      <c r="G11" s="84"/>
      <c r="H11" s="87"/>
    </row>
    <row r="12" spans="2:8" ht="38.25" x14ac:dyDescent="0.25">
      <c r="B12" s="20" t="s">
        <v>139</v>
      </c>
      <c r="C12" s="81">
        <v>0</v>
      </c>
      <c r="D12" s="4">
        <v>1300</v>
      </c>
      <c r="E12" s="5">
        <v>1300</v>
      </c>
      <c r="F12" s="83">
        <v>0</v>
      </c>
      <c r="G12" s="85"/>
      <c r="H12" s="83"/>
    </row>
    <row r="13" spans="2:8" ht="15.75" customHeight="1" x14ac:dyDescent="0.25">
      <c r="B13" s="6" t="s">
        <v>50</v>
      </c>
      <c r="C13" s="79">
        <f>+C14+C16+C18</f>
        <v>5964335.1400000006</v>
      </c>
      <c r="D13" s="73">
        <f t="shared" ref="D13:F13" si="6">+D14+D16+D18</f>
        <v>17279644</v>
      </c>
      <c r="E13" s="73">
        <f t="shared" si="6"/>
        <v>17279644</v>
      </c>
      <c r="F13" s="79">
        <f t="shared" si="6"/>
        <v>7585345.7400000002</v>
      </c>
      <c r="G13" s="84">
        <f t="shared" si="2"/>
        <v>127.17839561242361</v>
      </c>
      <c r="H13" s="87">
        <f t="shared" si="3"/>
        <v>43.89758110757375</v>
      </c>
    </row>
    <row r="14" spans="2:8" ht="15.75" customHeight="1" x14ac:dyDescent="0.25">
      <c r="B14" s="6" t="s">
        <v>117</v>
      </c>
      <c r="C14" s="79">
        <f>+C15</f>
        <v>5935199.4400000004</v>
      </c>
      <c r="D14" s="73">
        <f t="shared" ref="D14:F14" si="7">+D15</f>
        <v>17228344</v>
      </c>
      <c r="E14" s="73">
        <f t="shared" si="7"/>
        <v>17228344</v>
      </c>
      <c r="F14" s="79">
        <f t="shared" si="7"/>
        <v>7542670.75</v>
      </c>
      <c r="G14" s="84">
        <f t="shared" si="2"/>
        <v>127.08369493308889</v>
      </c>
      <c r="H14" s="87">
        <f t="shared" si="3"/>
        <v>43.780590577945269</v>
      </c>
    </row>
    <row r="15" spans="2:8" x14ac:dyDescent="0.25">
      <c r="B15" s="18" t="s">
        <v>118</v>
      </c>
      <c r="C15" s="81">
        <v>5935199.4400000004</v>
      </c>
      <c r="D15" s="4">
        <v>17228344</v>
      </c>
      <c r="E15" s="4">
        <v>17228344</v>
      </c>
      <c r="F15" s="83">
        <v>7542670.75</v>
      </c>
      <c r="G15" s="85">
        <f t="shared" si="2"/>
        <v>127.08369493308889</v>
      </c>
      <c r="H15" s="83">
        <f t="shared" si="3"/>
        <v>43.780590577945269</v>
      </c>
    </row>
    <row r="16" spans="2:8" x14ac:dyDescent="0.25">
      <c r="B16" s="6" t="s">
        <v>119</v>
      </c>
      <c r="C16" s="79">
        <f>+C17</f>
        <v>29135.7</v>
      </c>
      <c r="D16" s="73">
        <f t="shared" ref="D16:F16" si="8">+D17</f>
        <v>50000</v>
      </c>
      <c r="E16" s="73">
        <f t="shared" si="8"/>
        <v>50000</v>
      </c>
      <c r="F16" s="79">
        <f t="shared" si="8"/>
        <v>16363.32</v>
      </c>
      <c r="G16" s="84">
        <f t="shared" si="2"/>
        <v>56.162439893326741</v>
      </c>
      <c r="H16" s="87">
        <f t="shared" si="3"/>
        <v>32.726640000000003</v>
      </c>
    </row>
    <row r="17" spans="2:9" x14ac:dyDescent="0.25">
      <c r="B17" s="20" t="s">
        <v>120</v>
      </c>
      <c r="C17" s="81">
        <v>29135.7</v>
      </c>
      <c r="D17" s="4">
        <v>50000</v>
      </c>
      <c r="E17" s="4">
        <v>50000</v>
      </c>
      <c r="F17" s="83">
        <v>16363.32</v>
      </c>
      <c r="G17" s="85">
        <f t="shared" si="2"/>
        <v>56.162439893326741</v>
      </c>
      <c r="H17" s="83">
        <f t="shared" si="3"/>
        <v>32.726640000000003</v>
      </c>
    </row>
    <row r="18" spans="2:9" ht="38.25" x14ac:dyDescent="0.25">
      <c r="B18" s="6" t="s">
        <v>121</v>
      </c>
      <c r="C18" s="79">
        <f>+C19</f>
        <v>0</v>
      </c>
      <c r="D18" s="73">
        <f t="shared" ref="D18:F18" si="9">+D19</f>
        <v>1300</v>
      </c>
      <c r="E18" s="73">
        <f t="shared" si="9"/>
        <v>1300</v>
      </c>
      <c r="F18" s="79">
        <f t="shared" si="9"/>
        <v>26311.67</v>
      </c>
      <c r="G18" s="88" t="str">
        <f>IFERROR(+F18/C18*100," ")</f>
        <v xml:space="preserve"> </v>
      </c>
      <c r="H18" s="87">
        <f t="shared" si="3"/>
        <v>2023.9746153846152</v>
      </c>
    </row>
    <row r="19" spans="2:9" ht="38.25" x14ac:dyDescent="0.25">
      <c r="B19" s="20" t="s">
        <v>139</v>
      </c>
      <c r="C19" s="81">
        <v>0</v>
      </c>
      <c r="D19" s="4">
        <v>1300</v>
      </c>
      <c r="E19" s="4">
        <v>1300</v>
      </c>
      <c r="F19" s="83">
        <v>26311.67</v>
      </c>
      <c r="G19" s="85" t="str">
        <f>IFERROR(+F19/C19*100," ")</f>
        <v xml:space="preserve"> </v>
      </c>
      <c r="H19" s="83">
        <f t="shared" si="3"/>
        <v>2023.9746153846152</v>
      </c>
    </row>
    <row r="21" spans="2:9" ht="15" customHeight="1" x14ac:dyDescent="0.25">
      <c r="B21" s="26"/>
      <c r="C21" s="26"/>
      <c r="D21" s="26"/>
      <c r="E21" s="26"/>
      <c r="F21" s="26"/>
      <c r="G21" s="26"/>
      <c r="H21" s="26"/>
      <c r="I21" s="26"/>
    </row>
    <row r="22" spans="2:9" x14ac:dyDescent="0.25">
      <c r="B22" s="26"/>
      <c r="C22" s="26"/>
      <c r="D22" s="26"/>
      <c r="E22" s="26"/>
      <c r="F22" s="26"/>
      <c r="G22" s="26"/>
      <c r="H22" s="26"/>
      <c r="I22" s="26"/>
    </row>
    <row r="23" spans="2:9" x14ac:dyDescent="0.25">
      <c r="B23" s="26"/>
      <c r="C23" s="26"/>
      <c r="D23" s="26"/>
      <c r="E23" s="26"/>
      <c r="F23" s="26"/>
      <c r="G23" s="26"/>
      <c r="H23" s="26"/>
      <c r="I23" s="2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H12"/>
  <sheetViews>
    <sheetView workbookViewId="0">
      <selection activeCell="M16" sqref="M1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2"/>
      <c r="C1" s="12"/>
      <c r="D1" s="12"/>
      <c r="E1" s="12"/>
      <c r="F1" s="3"/>
      <c r="G1" s="3"/>
      <c r="H1" s="3"/>
    </row>
    <row r="2" spans="2:8" ht="15.75" customHeight="1" x14ac:dyDescent="0.25">
      <c r="B2" s="111" t="s">
        <v>43</v>
      </c>
      <c r="C2" s="111"/>
      <c r="D2" s="111"/>
      <c r="E2" s="111"/>
      <c r="F2" s="111"/>
      <c r="G2" s="111"/>
      <c r="H2" s="111"/>
    </row>
    <row r="3" spans="2:8" ht="18" x14ac:dyDescent="0.25">
      <c r="B3" s="47"/>
      <c r="C3" s="47"/>
      <c r="D3" s="47"/>
      <c r="E3" s="47"/>
      <c r="F3" s="48"/>
      <c r="G3" s="48"/>
      <c r="H3" s="48"/>
    </row>
    <row r="4" spans="2:8" ht="25.5" x14ac:dyDescent="0.25">
      <c r="B4" s="32" t="s">
        <v>8</v>
      </c>
      <c r="C4" s="32" t="str">
        <f>+SAŽETAK!G8</f>
        <v>OSTVARENJE/ IZVRŠENJE 
1.-6.2024.</v>
      </c>
      <c r="D4" s="32" t="str">
        <f>+SAŽETAK!H8</f>
        <v>IZVORNI PLAN 2025.*</v>
      </c>
      <c r="E4" s="32" t="str">
        <f>+SAŽETAK!I8</f>
        <v>TEKUĆI PLAN 2025.*</v>
      </c>
      <c r="F4" s="32" t="str">
        <f>+SAŽETAK!J8</f>
        <v>OSTVARENJE/ IZVRŠENJE 
1.-6.2025.</v>
      </c>
      <c r="G4" s="32" t="s">
        <v>28</v>
      </c>
      <c r="H4" s="32" t="s">
        <v>52</v>
      </c>
    </row>
    <row r="5" spans="2:8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39</v>
      </c>
      <c r="H5" s="34" t="s">
        <v>40</v>
      </c>
    </row>
    <row r="6" spans="2:8" ht="15.75" customHeight="1" x14ac:dyDescent="0.25">
      <c r="B6" s="6" t="s">
        <v>50</v>
      </c>
      <c r="C6" s="79">
        <f>+C7</f>
        <v>5964335.1399999997</v>
      </c>
      <c r="D6" s="73">
        <f t="shared" ref="D6:F7" si="0">+D7</f>
        <v>17279644</v>
      </c>
      <c r="E6" s="73">
        <f t="shared" si="0"/>
        <v>17279644</v>
      </c>
      <c r="F6" s="79">
        <f t="shared" si="0"/>
        <v>7585345.7400000002</v>
      </c>
      <c r="G6" s="84">
        <f>+F6/C6*100</f>
        <v>127.17839561242363</v>
      </c>
      <c r="H6" s="84">
        <f>+F6/E6*100</f>
        <v>43.89758110757375</v>
      </c>
    </row>
    <row r="7" spans="2:8" x14ac:dyDescent="0.25">
      <c r="B7" s="6" t="s">
        <v>9</v>
      </c>
      <c r="C7" s="79">
        <f>+C8</f>
        <v>5964335.1399999997</v>
      </c>
      <c r="D7" s="73">
        <f t="shared" si="0"/>
        <v>17279644</v>
      </c>
      <c r="E7" s="73">
        <f t="shared" si="0"/>
        <v>17279644</v>
      </c>
      <c r="F7" s="79">
        <f t="shared" si="0"/>
        <v>7585345.7400000002</v>
      </c>
      <c r="G7" s="84">
        <f t="shared" ref="G7:G8" si="1">+F7/C7*100</f>
        <v>127.17839561242363</v>
      </c>
      <c r="H7" s="84">
        <f t="shared" ref="H7:H8" si="2">+F7/E7*100</f>
        <v>43.89758110757375</v>
      </c>
    </row>
    <row r="8" spans="2:8" ht="25.5" x14ac:dyDescent="0.25">
      <c r="B8" s="20" t="s">
        <v>122</v>
      </c>
      <c r="C8" s="81">
        <v>5964335.1399999997</v>
      </c>
      <c r="D8" s="4">
        <v>17279644</v>
      </c>
      <c r="E8" s="5">
        <v>17279644</v>
      </c>
      <c r="F8" s="83">
        <v>7585345.7400000002</v>
      </c>
      <c r="G8" s="85">
        <f t="shared" si="1"/>
        <v>127.17839561242363</v>
      </c>
      <c r="H8" s="85">
        <f t="shared" si="2"/>
        <v>43.89758110757375</v>
      </c>
    </row>
    <row r="10" spans="2:8" x14ac:dyDescent="0.25">
      <c r="B10" s="26"/>
      <c r="C10" s="26"/>
      <c r="D10" s="26"/>
      <c r="E10" s="26"/>
      <c r="F10" s="26"/>
      <c r="G10" s="26"/>
      <c r="H10" s="26"/>
    </row>
    <row r="11" spans="2:8" x14ac:dyDescent="0.25">
      <c r="B11" s="26"/>
      <c r="C11" s="26"/>
      <c r="D11" s="26"/>
      <c r="E11" s="26"/>
      <c r="F11" s="26"/>
      <c r="G11" s="26"/>
      <c r="H11" s="26"/>
    </row>
    <row r="12" spans="2:8" x14ac:dyDescent="0.25">
      <c r="B12" s="26"/>
      <c r="C12" s="26"/>
      <c r="D12" s="26"/>
      <c r="E12" s="26"/>
      <c r="F12" s="26"/>
      <c r="G12" s="26"/>
      <c r="H12" s="2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L14"/>
  <sheetViews>
    <sheetView workbookViewId="0">
      <selection activeCell="J20" sqref="J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12"/>
      <c r="E1" s="2"/>
      <c r="F1" s="2"/>
      <c r="G1" s="2"/>
      <c r="H1" s="2"/>
      <c r="I1" s="2"/>
      <c r="J1" s="2"/>
      <c r="K1" s="2"/>
      <c r="L1" s="12"/>
    </row>
    <row r="2" spans="2:12" ht="15.75" customHeight="1" x14ac:dyDescent="0.25">
      <c r="B2" s="111" t="s">
        <v>13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2:12" ht="18" x14ac:dyDescent="0.25">
      <c r="B3" s="47"/>
      <c r="C3" s="47"/>
      <c r="D3" s="47"/>
      <c r="E3" s="47"/>
      <c r="F3" s="47"/>
      <c r="G3" s="47"/>
      <c r="H3" s="47"/>
      <c r="I3" s="47"/>
      <c r="J3" s="48"/>
      <c r="K3" s="48"/>
      <c r="L3" s="48"/>
    </row>
    <row r="4" spans="2:12" ht="18" customHeight="1" x14ac:dyDescent="0.25">
      <c r="B4" s="111" t="s">
        <v>55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2:12" ht="15.75" customHeight="1" x14ac:dyDescent="0.25">
      <c r="B5" s="111" t="s">
        <v>44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2:12" ht="18" x14ac:dyDescent="0.25">
      <c r="B6" s="47"/>
      <c r="C6" s="47"/>
      <c r="D6" s="47"/>
      <c r="E6" s="47"/>
      <c r="F6" s="47"/>
      <c r="G6" s="47"/>
      <c r="H6" s="47"/>
      <c r="I6" s="47"/>
      <c r="J6" s="48"/>
      <c r="K6" s="48"/>
      <c r="L6" s="48"/>
    </row>
    <row r="7" spans="2:12" ht="25.5" customHeight="1" x14ac:dyDescent="0.25">
      <c r="B7" s="130" t="s">
        <v>8</v>
      </c>
      <c r="C7" s="131"/>
      <c r="D7" s="131"/>
      <c r="E7" s="131"/>
      <c r="F7" s="132"/>
      <c r="G7" s="35" t="str">
        <f>+SAŽETAK!G8</f>
        <v>OSTVARENJE/ IZVRŠENJE 
1.-6.2024.</v>
      </c>
      <c r="H7" s="50" t="str">
        <f>+SAŽETAK!H8</f>
        <v>IZVORNI PLAN 2025.*</v>
      </c>
      <c r="I7" s="50" t="str">
        <f>+SAŽETAK!I8</f>
        <v>TEKUĆI PLAN 2025.*</v>
      </c>
      <c r="J7" s="50" t="str">
        <f>+SAŽETAK!J8</f>
        <v>OSTVARENJE/ IZVRŠENJE 
1.-6.2025.</v>
      </c>
      <c r="K7" s="35" t="s">
        <v>28</v>
      </c>
      <c r="L7" s="35" t="s">
        <v>52</v>
      </c>
    </row>
    <row r="8" spans="2:12" x14ac:dyDescent="0.25">
      <c r="B8" s="130">
        <v>1</v>
      </c>
      <c r="C8" s="131"/>
      <c r="D8" s="131"/>
      <c r="E8" s="131"/>
      <c r="F8" s="132"/>
      <c r="G8" s="36">
        <v>2</v>
      </c>
      <c r="H8" s="36">
        <v>3</v>
      </c>
      <c r="I8" s="36">
        <v>4</v>
      </c>
      <c r="J8" s="36">
        <v>5</v>
      </c>
      <c r="K8" s="36" t="s">
        <v>39</v>
      </c>
      <c r="L8" s="36" t="s">
        <v>40</v>
      </c>
    </row>
    <row r="9" spans="2:12" ht="25.5" x14ac:dyDescent="0.25">
      <c r="B9" s="6">
        <v>8</v>
      </c>
      <c r="C9" s="6"/>
      <c r="D9" s="6"/>
      <c r="E9" s="6"/>
      <c r="F9" s="6" t="s">
        <v>10</v>
      </c>
      <c r="G9" s="81">
        <v>0</v>
      </c>
      <c r="H9" s="4">
        <v>0</v>
      </c>
      <c r="I9" s="4">
        <v>0</v>
      </c>
      <c r="J9" s="81">
        <v>0</v>
      </c>
      <c r="K9" s="24"/>
      <c r="L9" s="24"/>
    </row>
    <row r="10" spans="2:12" ht="25.5" x14ac:dyDescent="0.25">
      <c r="B10" s="9">
        <v>5</v>
      </c>
      <c r="C10" s="10"/>
      <c r="D10" s="10"/>
      <c r="E10" s="10"/>
      <c r="F10" s="13" t="s">
        <v>11</v>
      </c>
      <c r="G10" s="81">
        <v>0</v>
      </c>
      <c r="H10" s="4">
        <v>0</v>
      </c>
      <c r="I10" s="4">
        <v>0</v>
      </c>
      <c r="J10" s="81">
        <v>0</v>
      </c>
      <c r="K10" s="24"/>
      <c r="L10" s="24"/>
    </row>
    <row r="12" spans="2:12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2:12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2:12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H28"/>
  <sheetViews>
    <sheetView workbookViewId="0">
      <selection activeCell="G31" sqref="G3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2"/>
      <c r="C1" s="12"/>
      <c r="D1" s="12"/>
      <c r="E1" s="12"/>
      <c r="F1" s="3"/>
      <c r="G1" s="3"/>
      <c r="H1" s="3"/>
    </row>
    <row r="2" spans="2:8" ht="15.75" customHeight="1" x14ac:dyDescent="0.25">
      <c r="B2" s="111" t="s">
        <v>45</v>
      </c>
      <c r="C2" s="111"/>
      <c r="D2" s="111"/>
      <c r="E2" s="111"/>
      <c r="F2" s="111"/>
      <c r="G2" s="111"/>
      <c r="H2" s="111"/>
    </row>
    <row r="3" spans="2:8" ht="18" x14ac:dyDescent="0.25">
      <c r="B3" s="47"/>
      <c r="C3" s="47"/>
      <c r="D3" s="47"/>
      <c r="E3" s="47"/>
      <c r="F3" s="48"/>
      <c r="G3" s="48"/>
      <c r="H3" s="48"/>
    </row>
    <row r="4" spans="2:8" ht="25.5" x14ac:dyDescent="0.25">
      <c r="B4" s="32" t="s">
        <v>8</v>
      </c>
      <c r="C4" s="32" t="str">
        <f>+SAŽETAK!G8</f>
        <v>OSTVARENJE/ IZVRŠENJE 
1.-6.2024.</v>
      </c>
      <c r="D4" s="32" t="str">
        <f>+SAŽETAK!H8</f>
        <v>IZVORNI PLAN 2025.*</v>
      </c>
      <c r="E4" s="32" t="str">
        <f>+SAŽETAK!I8</f>
        <v>TEKUĆI PLAN 2025.*</v>
      </c>
      <c r="F4" s="32" t="str">
        <f>+SAŽETAK!J8</f>
        <v>OSTVARENJE/ IZVRŠENJE 
1.-6.2025.</v>
      </c>
      <c r="G4" s="32" t="s">
        <v>28</v>
      </c>
      <c r="H4" s="32" t="s">
        <v>52</v>
      </c>
    </row>
    <row r="5" spans="2:8" x14ac:dyDescent="0.25"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 t="s">
        <v>39</v>
      </c>
      <c r="H5" s="32" t="s">
        <v>40</v>
      </c>
    </row>
    <row r="6" spans="2:8" x14ac:dyDescent="0.25">
      <c r="B6" s="6" t="s">
        <v>47</v>
      </c>
      <c r="C6" s="81">
        <v>0</v>
      </c>
      <c r="D6" s="4">
        <v>0</v>
      </c>
      <c r="E6" s="5">
        <v>0</v>
      </c>
      <c r="F6" s="85">
        <v>0</v>
      </c>
      <c r="G6" s="24"/>
      <c r="H6" s="24"/>
    </row>
    <row r="7" spans="2:8" hidden="1" x14ac:dyDescent="0.25">
      <c r="B7" s="6" t="s">
        <v>117</v>
      </c>
      <c r="C7" s="81"/>
      <c r="D7" s="4"/>
      <c r="E7" s="4"/>
      <c r="F7" s="85"/>
      <c r="G7" s="24"/>
      <c r="H7" s="24"/>
    </row>
    <row r="8" spans="2:8" hidden="1" x14ac:dyDescent="0.25">
      <c r="B8" s="18" t="s">
        <v>19</v>
      </c>
      <c r="C8" s="81"/>
      <c r="D8" s="4"/>
      <c r="E8" s="4"/>
      <c r="F8" s="85"/>
      <c r="G8" s="24"/>
      <c r="H8" s="24"/>
    </row>
    <row r="9" spans="2:8" hidden="1" x14ac:dyDescent="0.25">
      <c r="B9" s="19" t="s">
        <v>20</v>
      </c>
      <c r="C9" s="81"/>
      <c r="D9" s="4"/>
      <c r="E9" s="4"/>
      <c r="F9" s="85"/>
      <c r="G9" s="24"/>
      <c r="H9" s="24"/>
    </row>
    <row r="10" spans="2:8" hidden="1" x14ac:dyDescent="0.25">
      <c r="B10" s="19" t="s">
        <v>21</v>
      </c>
      <c r="C10" s="81"/>
      <c r="D10" s="4"/>
      <c r="E10" s="4"/>
      <c r="F10" s="85"/>
      <c r="G10" s="24"/>
      <c r="H10" s="24"/>
    </row>
    <row r="11" spans="2:8" hidden="1" x14ac:dyDescent="0.25">
      <c r="B11" s="6" t="s">
        <v>22</v>
      </c>
      <c r="C11" s="81"/>
      <c r="D11" s="4"/>
      <c r="E11" s="5"/>
      <c r="F11" s="85"/>
      <c r="G11" s="24"/>
      <c r="H11" s="24"/>
    </row>
    <row r="12" spans="2:8" hidden="1" x14ac:dyDescent="0.25">
      <c r="B12" s="20" t="s">
        <v>23</v>
      </c>
      <c r="C12" s="81"/>
      <c r="D12" s="4"/>
      <c r="E12" s="5"/>
      <c r="F12" s="85"/>
      <c r="G12" s="24"/>
      <c r="H12" s="24"/>
    </row>
    <row r="13" spans="2:8" hidden="1" x14ac:dyDescent="0.25">
      <c r="B13" s="6" t="s">
        <v>24</v>
      </c>
      <c r="C13" s="81"/>
      <c r="D13" s="4"/>
      <c r="E13" s="5"/>
      <c r="F13" s="85"/>
      <c r="G13" s="24"/>
      <c r="H13" s="24"/>
    </row>
    <row r="14" spans="2:8" hidden="1" x14ac:dyDescent="0.25">
      <c r="B14" s="20" t="s">
        <v>25</v>
      </c>
      <c r="C14" s="81"/>
      <c r="D14" s="4"/>
      <c r="E14" s="5"/>
      <c r="F14" s="85"/>
      <c r="G14" s="24"/>
      <c r="H14" s="24"/>
    </row>
    <row r="15" spans="2:8" hidden="1" x14ac:dyDescent="0.25">
      <c r="B15" s="11" t="s">
        <v>16</v>
      </c>
      <c r="C15" s="81"/>
      <c r="D15" s="4"/>
      <c r="E15" s="5"/>
      <c r="F15" s="85"/>
      <c r="G15" s="24"/>
      <c r="H15" s="24"/>
    </row>
    <row r="16" spans="2:8" hidden="1" x14ac:dyDescent="0.25">
      <c r="B16" s="20"/>
      <c r="C16" s="81"/>
      <c r="D16" s="4"/>
      <c r="E16" s="5"/>
      <c r="F16" s="85"/>
      <c r="G16" s="24"/>
      <c r="H16" s="24"/>
    </row>
    <row r="17" spans="2:8" ht="15.75" customHeight="1" x14ac:dyDescent="0.25">
      <c r="B17" s="6" t="s">
        <v>48</v>
      </c>
      <c r="C17" s="81">
        <v>0</v>
      </c>
      <c r="D17" s="4">
        <v>0</v>
      </c>
      <c r="E17" s="5">
        <v>0</v>
      </c>
      <c r="F17" s="85">
        <v>0</v>
      </c>
      <c r="G17" s="24"/>
      <c r="H17" s="24"/>
    </row>
    <row r="18" spans="2:8" ht="15.75" hidden="1" customHeight="1" x14ac:dyDescent="0.25">
      <c r="B18" s="6" t="s">
        <v>18</v>
      </c>
      <c r="C18" s="4"/>
      <c r="D18" s="4"/>
      <c r="E18" s="4"/>
      <c r="F18" s="24"/>
      <c r="G18" s="24"/>
      <c r="H18" s="24"/>
    </row>
    <row r="19" spans="2:8" hidden="1" x14ac:dyDescent="0.25">
      <c r="B19" s="18" t="s">
        <v>19</v>
      </c>
      <c r="C19" s="4"/>
      <c r="D19" s="4"/>
      <c r="E19" s="4"/>
      <c r="F19" s="24"/>
      <c r="G19" s="24"/>
      <c r="H19" s="24"/>
    </row>
    <row r="20" spans="2:8" hidden="1" x14ac:dyDescent="0.25">
      <c r="B20" s="19" t="s">
        <v>20</v>
      </c>
      <c r="C20" s="4"/>
      <c r="D20" s="4"/>
      <c r="E20" s="4"/>
      <c r="F20" s="24"/>
      <c r="G20" s="24"/>
      <c r="H20" s="24"/>
    </row>
    <row r="21" spans="2:8" hidden="1" x14ac:dyDescent="0.25">
      <c r="B21" s="19" t="s">
        <v>21</v>
      </c>
      <c r="C21" s="4"/>
      <c r="D21" s="4"/>
      <c r="E21" s="4"/>
      <c r="F21" s="24"/>
      <c r="G21" s="24"/>
      <c r="H21" s="24"/>
    </row>
    <row r="22" spans="2:8" hidden="1" x14ac:dyDescent="0.25">
      <c r="B22" s="6" t="s">
        <v>22</v>
      </c>
      <c r="C22" s="4"/>
      <c r="D22" s="4"/>
      <c r="E22" s="5"/>
      <c r="F22" s="24"/>
      <c r="G22" s="24"/>
      <c r="H22" s="24"/>
    </row>
    <row r="23" spans="2:8" hidden="1" x14ac:dyDescent="0.25">
      <c r="B23" s="20" t="s">
        <v>23</v>
      </c>
      <c r="C23" s="4"/>
      <c r="D23" s="4"/>
      <c r="E23" s="5"/>
      <c r="F23" s="24"/>
      <c r="G23" s="24"/>
      <c r="H23" s="24"/>
    </row>
    <row r="24" spans="2:8" hidden="1" x14ac:dyDescent="0.25">
      <c r="B24" s="6" t="s">
        <v>24</v>
      </c>
      <c r="C24" s="4"/>
      <c r="D24" s="4"/>
      <c r="E24" s="5"/>
      <c r="F24" s="24"/>
      <c r="G24" s="24"/>
      <c r="H24" s="24"/>
    </row>
    <row r="25" spans="2:8" hidden="1" x14ac:dyDescent="0.25">
      <c r="B25" s="20" t="s">
        <v>25</v>
      </c>
      <c r="C25" s="4"/>
      <c r="D25" s="4"/>
      <c r="E25" s="5"/>
      <c r="F25" s="24"/>
      <c r="G25" s="24"/>
      <c r="H25" s="24"/>
    </row>
    <row r="26" spans="2:8" hidden="1" x14ac:dyDescent="0.25">
      <c r="B26" s="11" t="s">
        <v>16</v>
      </c>
      <c r="C26" s="4"/>
      <c r="D26" s="4"/>
      <c r="E26" s="5"/>
      <c r="F26" s="24"/>
      <c r="G26" s="24"/>
      <c r="H26" s="24"/>
    </row>
    <row r="28" spans="2:8" x14ac:dyDescent="0.25">
      <c r="B28" s="39"/>
      <c r="C28" s="39"/>
      <c r="D28" s="39"/>
      <c r="E28" s="39"/>
      <c r="F28" s="39"/>
      <c r="G28" s="39"/>
      <c r="H28" s="3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70"/>
  <sheetViews>
    <sheetView tabSelected="1" workbookViewId="0">
      <selection activeCell="J4" sqref="J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3.85546875" customWidth="1"/>
    <col min="5" max="5" width="54.140625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2"/>
      <c r="C1" s="2"/>
      <c r="D1" s="2"/>
      <c r="E1" s="2"/>
      <c r="F1" s="2"/>
      <c r="G1" s="2"/>
      <c r="H1" s="2"/>
      <c r="I1" s="3"/>
      <c r="J1" s="3"/>
    </row>
    <row r="2" spans="2:10" ht="18" customHeight="1" x14ac:dyDescent="0.25">
      <c r="B2" s="111" t="s">
        <v>12</v>
      </c>
      <c r="C2" s="111"/>
      <c r="D2" s="111"/>
      <c r="E2" s="111"/>
      <c r="F2" s="111"/>
      <c r="G2" s="111"/>
      <c r="H2" s="111"/>
      <c r="I2" s="111"/>
      <c r="J2" s="22"/>
    </row>
    <row r="3" spans="2:10" ht="18" x14ac:dyDescent="0.25">
      <c r="B3" s="47"/>
      <c r="C3" s="47"/>
      <c r="D3" s="47"/>
      <c r="E3" s="47"/>
      <c r="F3" s="47"/>
      <c r="G3" s="47"/>
      <c r="H3" s="47"/>
      <c r="I3" s="48"/>
      <c r="J3" s="3"/>
    </row>
    <row r="4" spans="2:10" ht="15.75" x14ac:dyDescent="0.25">
      <c r="B4" s="134" t="s">
        <v>57</v>
      </c>
      <c r="C4" s="134"/>
      <c r="D4" s="134"/>
      <c r="E4" s="134"/>
      <c r="F4" s="134"/>
      <c r="G4" s="134"/>
      <c r="H4" s="134"/>
      <c r="I4" s="134"/>
    </row>
    <row r="5" spans="2:10" ht="18" x14ac:dyDescent="0.25">
      <c r="B5" s="47"/>
      <c r="C5" s="47"/>
      <c r="D5" s="47"/>
      <c r="E5" s="47"/>
      <c r="F5" s="47"/>
      <c r="G5" s="47"/>
      <c r="H5" s="47"/>
      <c r="I5" s="48"/>
    </row>
    <row r="6" spans="2:10" ht="38.25" x14ac:dyDescent="0.25">
      <c r="B6" s="130" t="s">
        <v>8</v>
      </c>
      <c r="C6" s="131"/>
      <c r="D6" s="131"/>
      <c r="E6" s="132"/>
      <c r="F6" s="32" t="str">
        <f>+SAŽETAK!H8</f>
        <v>IZVORNI PLAN 2025.*</v>
      </c>
      <c r="G6" s="32" t="str">
        <f>+SAŽETAK!I8</f>
        <v>TEKUĆI PLAN 2025.*</v>
      </c>
      <c r="H6" s="32" t="str">
        <f>+SAŽETAK!J8</f>
        <v>OSTVARENJE/ IZVRŠENJE 
1.-6.2025.</v>
      </c>
      <c r="I6" s="32" t="s">
        <v>52</v>
      </c>
    </row>
    <row r="7" spans="2:10" s="37" customFormat="1" ht="11.25" x14ac:dyDescent="0.2">
      <c r="B7" s="127">
        <v>1</v>
      </c>
      <c r="C7" s="128"/>
      <c r="D7" s="128"/>
      <c r="E7" s="129"/>
      <c r="F7" s="34">
        <v>2</v>
      </c>
      <c r="G7" s="34">
        <v>3</v>
      </c>
      <c r="H7" s="34">
        <v>4</v>
      </c>
      <c r="I7" s="34" t="s">
        <v>46</v>
      </c>
    </row>
    <row r="8" spans="2:10" ht="30" customHeight="1" x14ac:dyDescent="0.25">
      <c r="B8" s="138" t="s">
        <v>127</v>
      </c>
      <c r="C8" s="139"/>
      <c r="D8" s="140"/>
      <c r="E8" s="91" t="s">
        <v>131</v>
      </c>
      <c r="F8" s="90">
        <f>+F12</f>
        <v>17279644</v>
      </c>
      <c r="G8" s="90">
        <f>+G12</f>
        <v>17279644</v>
      </c>
      <c r="H8" s="93">
        <f>+H12</f>
        <v>7585345.7400000002</v>
      </c>
      <c r="I8" s="88">
        <f>+H8/G8*100</f>
        <v>43.89758110757375</v>
      </c>
    </row>
    <row r="9" spans="2:10" s="92" customFormat="1" ht="30" customHeight="1" x14ac:dyDescent="0.25">
      <c r="B9" s="142" t="s">
        <v>128</v>
      </c>
      <c r="C9" s="143"/>
      <c r="D9" s="144"/>
      <c r="E9" s="52" t="s">
        <v>134</v>
      </c>
      <c r="F9" s="38">
        <f>+F15</f>
        <v>17228344</v>
      </c>
      <c r="G9" s="38">
        <f t="shared" ref="G9:H9" si="0">+G15</f>
        <v>17228344</v>
      </c>
      <c r="H9" s="81">
        <f t="shared" si="0"/>
        <v>7542670.75</v>
      </c>
      <c r="I9" s="94">
        <f t="shared" ref="I9:I11" si="1">+H9/G9*100</f>
        <v>43.780590577945269</v>
      </c>
    </row>
    <row r="10" spans="2:10" s="92" customFormat="1" ht="30" customHeight="1" x14ac:dyDescent="0.25">
      <c r="B10" s="142" t="s">
        <v>129</v>
      </c>
      <c r="C10" s="143"/>
      <c r="D10" s="144"/>
      <c r="E10" s="52" t="s">
        <v>125</v>
      </c>
      <c r="F10" s="38">
        <f>+F61</f>
        <v>50000</v>
      </c>
      <c r="G10" s="38">
        <f t="shared" ref="G10:H10" si="2">+G61</f>
        <v>50000</v>
      </c>
      <c r="H10" s="81">
        <f t="shared" si="2"/>
        <v>16363.32</v>
      </c>
      <c r="I10" s="94">
        <f t="shared" si="1"/>
        <v>32.726640000000003</v>
      </c>
    </row>
    <row r="11" spans="2:10" s="92" customFormat="1" ht="30" customHeight="1" x14ac:dyDescent="0.25">
      <c r="B11" s="142" t="s">
        <v>130</v>
      </c>
      <c r="C11" s="143"/>
      <c r="D11" s="144"/>
      <c r="E11" s="52" t="s">
        <v>148</v>
      </c>
      <c r="F11" s="38">
        <f>+F64</f>
        <v>1300</v>
      </c>
      <c r="G11" s="38">
        <f t="shared" ref="G11:H11" si="3">+G64</f>
        <v>1300</v>
      </c>
      <c r="H11" s="81">
        <f t="shared" si="3"/>
        <v>26311.67</v>
      </c>
      <c r="I11" s="99">
        <f t="shared" si="1"/>
        <v>2023.9746153846152</v>
      </c>
    </row>
    <row r="12" spans="2:10" ht="30" customHeight="1" x14ac:dyDescent="0.25">
      <c r="B12" s="138">
        <v>31</v>
      </c>
      <c r="C12" s="139"/>
      <c r="D12" s="140"/>
      <c r="E12" s="89" t="s">
        <v>124</v>
      </c>
      <c r="F12" s="90">
        <f>+F13</f>
        <v>17279644</v>
      </c>
      <c r="G12" s="90">
        <f t="shared" ref="G12:H13" si="4">+G13</f>
        <v>17279644</v>
      </c>
      <c r="H12" s="93">
        <f t="shared" si="4"/>
        <v>7585345.7400000002</v>
      </c>
      <c r="I12" s="88">
        <f t="shared" ref="I12:I16" si="5">+H12/G12*100</f>
        <v>43.89758110757375</v>
      </c>
      <c r="J12" s="96"/>
    </row>
    <row r="13" spans="2:10" ht="30" customHeight="1" x14ac:dyDescent="0.25">
      <c r="B13" s="141">
        <v>3107</v>
      </c>
      <c r="C13" s="141"/>
      <c r="D13" s="141"/>
      <c r="E13" s="89" t="s">
        <v>132</v>
      </c>
      <c r="F13" s="90">
        <f>+F14</f>
        <v>17279644</v>
      </c>
      <c r="G13" s="90">
        <f t="shared" si="4"/>
        <v>17279644</v>
      </c>
      <c r="H13" s="93">
        <f t="shared" si="4"/>
        <v>7585345.7400000002</v>
      </c>
      <c r="I13" s="88">
        <f t="shared" si="5"/>
        <v>43.89758110757375</v>
      </c>
      <c r="J13" s="96"/>
    </row>
    <row r="14" spans="2:10" ht="30" customHeight="1" x14ac:dyDescent="0.25">
      <c r="B14" s="135" t="s">
        <v>123</v>
      </c>
      <c r="C14" s="136"/>
      <c r="D14" s="137"/>
      <c r="E14" s="91" t="s">
        <v>133</v>
      </c>
      <c r="F14" s="90">
        <f>+F15+F61+F64</f>
        <v>17279644</v>
      </c>
      <c r="G14" s="90">
        <f>+G15+G61+G64</f>
        <v>17279644</v>
      </c>
      <c r="H14" s="93">
        <f>+H15+H61+H64</f>
        <v>7585345.7400000002</v>
      </c>
      <c r="I14" s="88">
        <f t="shared" si="5"/>
        <v>43.89758110757375</v>
      </c>
      <c r="J14" s="96"/>
    </row>
    <row r="15" spans="2:10" ht="30" customHeight="1" x14ac:dyDescent="0.25">
      <c r="B15" s="135">
        <v>43</v>
      </c>
      <c r="C15" s="136"/>
      <c r="D15" s="137"/>
      <c r="E15" s="89" t="s">
        <v>134</v>
      </c>
      <c r="F15" s="90">
        <f>+F16+F22+F47+F51+F52+F53+F58</f>
        <v>17228344</v>
      </c>
      <c r="G15" s="90">
        <f>+G16+G22+G47+G51+G52+G53+G58</f>
        <v>17228344</v>
      </c>
      <c r="H15" s="93">
        <f>+H16+H22+H47+H51+H52+H53+H58</f>
        <v>7542670.75</v>
      </c>
      <c r="I15" s="88">
        <f t="shared" si="5"/>
        <v>43.780590577945269</v>
      </c>
      <c r="J15" s="96"/>
    </row>
    <row r="16" spans="2:10" ht="30" customHeight="1" x14ac:dyDescent="0.25">
      <c r="B16" s="148">
        <v>31</v>
      </c>
      <c r="C16" s="149"/>
      <c r="D16" s="150"/>
      <c r="E16" s="89" t="s">
        <v>5</v>
      </c>
      <c r="F16" s="90">
        <v>10189910</v>
      </c>
      <c r="G16" s="73">
        <v>10189910</v>
      </c>
      <c r="H16" s="79">
        <f>SUM(H17:H21)</f>
        <v>4823428.87</v>
      </c>
      <c r="I16" s="88">
        <f t="shared" si="5"/>
        <v>47.335343197339327</v>
      </c>
      <c r="J16" s="96"/>
    </row>
    <row r="17" spans="1:10" s="92" customFormat="1" ht="30" customHeight="1" x14ac:dyDescent="0.25">
      <c r="A17"/>
      <c r="B17" s="145">
        <v>3111</v>
      </c>
      <c r="C17" s="146"/>
      <c r="D17" s="147"/>
      <c r="E17" s="40" t="s">
        <v>36</v>
      </c>
      <c r="F17" s="38"/>
      <c r="G17" s="4"/>
      <c r="H17" s="81">
        <v>3537725.11</v>
      </c>
      <c r="I17" s="94"/>
      <c r="J17" s="96"/>
    </row>
    <row r="18" spans="1:10" s="92" customFormat="1" ht="30" customHeight="1" x14ac:dyDescent="0.25">
      <c r="A18"/>
      <c r="B18" s="145">
        <v>3112</v>
      </c>
      <c r="C18" s="146"/>
      <c r="D18" s="147"/>
      <c r="E18" s="52" t="s">
        <v>75</v>
      </c>
      <c r="F18" s="38"/>
      <c r="G18" s="4"/>
      <c r="H18" s="81">
        <v>24323.77</v>
      </c>
      <c r="I18" s="94"/>
      <c r="J18" s="96"/>
    </row>
    <row r="19" spans="1:10" s="92" customFormat="1" ht="30" customHeight="1" x14ac:dyDescent="0.25">
      <c r="A19"/>
      <c r="B19" s="145">
        <v>3113</v>
      </c>
      <c r="C19" s="146"/>
      <c r="D19" s="147"/>
      <c r="E19" s="52" t="s">
        <v>76</v>
      </c>
      <c r="F19" s="38"/>
      <c r="G19" s="4"/>
      <c r="H19" s="81">
        <v>7559.3</v>
      </c>
      <c r="I19" s="94"/>
      <c r="J19" s="96"/>
    </row>
    <row r="20" spans="1:10" s="92" customFormat="1" ht="30" customHeight="1" x14ac:dyDescent="0.25">
      <c r="B20" s="145">
        <v>3121</v>
      </c>
      <c r="C20" s="146"/>
      <c r="D20" s="147"/>
      <c r="E20" s="52" t="s">
        <v>77</v>
      </c>
      <c r="F20" s="38"/>
      <c r="G20" s="4"/>
      <c r="H20" s="81">
        <v>657951.56999999995</v>
      </c>
      <c r="I20" s="94"/>
      <c r="J20" s="96"/>
    </row>
    <row r="21" spans="1:10" s="92" customFormat="1" ht="30" customHeight="1" x14ac:dyDescent="0.25">
      <c r="B21" s="145">
        <v>3132</v>
      </c>
      <c r="C21" s="146"/>
      <c r="D21" s="147"/>
      <c r="E21" s="52" t="s">
        <v>79</v>
      </c>
      <c r="F21" s="38"/>
      <c r="G21" s="4"/>
      <c r="H21" s="81">
        <v>595869.12</v>
      </c>
      <c r="I21" s="94"/>
      <c r="J21" s="96"/>
    </row>
    <row r="22" spans="1:10" ht="30" customHeight="1" x14ac:dyDescent="0.25">
      <c r="B22" s="151">
        <v>32</v>
      </c>
      <c r="C22" s="151"/>
      <c r="D22" s="151"/>
      <c r="E22" s="91" t="s">
        <v>14</v>
      </c>
      <c r="F22" s="90">
        <v>5292434</v>
      </c>
      <c r="G22" s="73">
        <v>5292434</v>
      </c>
      <c r="H22" s="79">
        <f>SUM(H23:H46)</f>
        <v>2283678.4</v>
      </c>
      <c r="I22" s="88">
        <f>+H22/G22*100</f>
        <v>43.149870173156621</v>
      </c>
      <c r="J22" s="96"/>
    </row>
    <row r="23" spans="1:10" s="92" customFormat="1" ht="30" customHeight="1" x14ac:dyDescent="0.25">
      <c r="B23" s="152">
        <v>3211</v>
      </c>
      <c r="C23" s="152"/>
      <c r="D23" s="152"/>
      <c r="E23" s="52" t="s">
        <v>38</v>
      </c>
      <c r="F23" s="38"/>
      <c r="G23" s="4"/>
      <c r="H23" s="81">
        <v>146040.66</v>
      </c>
      <c r="I23" s="94"/>
      <c r="J23" s="96"/>
    </row>
    <row r="24" spans="1:10" s="92" customFormat="1" ht="30" customHeight="1" x14ac:dyDescent="0.25">
      <c r="B24" s="152">
        <v>3212</v>
      </c>
      <c r="C24" s="152"/>
      <c r="D24" s="152"/>
      <c r="E24" s="52" t="s">
        <v>80</v>
      </c>
      <c r="F24" s="38"/>
      <c r="G24" s="4"/>
      <c r="H24" s="81">
        <v>80613.37</v>
      </c>
      <c r="I24" s="94"/>
      <c r="J24" s="96"/>
    </row>
    <row r="25" spans="1:10" s="92" customFormat="1" ht="30" customHeight="1" x14ac:dyDescent="0.25">
      <c r="B25" s="152">
        <v>3213</v>
      </c>
      <c r="C25" s="152"/>
      <c r="D25" s="152"/>
      <c r="E25" s="52" t="s">
        <v>81</v>
      </c>
      <c r="F25" s="38"/>
      <c r="G25" s="4"/>
      <c r="H25" s="81">
        <v>38386.019999999997</v>
      </c>
      <c r="I25" s="94"/>
      <c r="J25" s="96"/>
    </row>
    <row r="26" spans="1:10" s="92" customFormat="1" ht="30" customHeight="1" x14ac:dyDescent="0.25">
      <c r="B26" s="152">
        <v>3214</v>
      </c>
      <c r="C26" s="152"/>
      <c r="D26" s="152"/>
      <c r="E26" s="52" t="s">
        <v>82</v>
      </c>
      <c r="F26" s="38"/>
      <c r="G26" s="4"/>
      <c r="H26" s="81">
        <v>1290</v>
      </c>
      <c r="I26" s="94"/>
      <c r="J26" s="96"/>
    </row>
    <row r="27" spans="1:10" s="92" customFormat="1" ht="30" customHeight="1" x14ac:dyDescent="0.25">
      <c r="B27" s="152">
        <v>3221</v>
      </c>
      <c r="C27" s="152"/>
      <c r="D27" s="152"/>
      <c r="E27" s="52" t="s">
        <v>84</v>
      </c>
      <c r="F27" s="38"/>
      <c r="G27" s="4"/>
      <c r="H27" s="81">
        <v>25684.86</v>
      </c>
      <c r="I27" s="94"/>
      <c r="J27" s="96"/>
    </row>
    <row r="28" spans="1:10" s="92" customFormat="1" ht="30" customHeight="1" x14ac:dyDescent="0.25">
      <c r="B28" s="152">
        <v>3223</v>
      </c>
      <c r="C28" s="152"/>
      <c r="D28" s="152"/>
      <c r="E28" s="52" t="s">
        <v>85</v>
      </c>
      <c r="F28" s="38"/>
      <c r="G28" s="4"/>
      <c r="H28" s="81">
        <v>127608.71</v>
      </c>
      <c r="I28" s="94"/>
      <c r="J28" s="96"/>
    </row>
    <row r="29" spans="1:10" s="92" customFormat="1" ht="30" customHeight="1" x14ac:dyDescent="0.25">
      <c r="B29" s="152">
        <v>3224</v>
      </c>
      <c r="C29" s="152"/>
      <c r="D29" s="152"/>
      <c r="E29" s="52" t="s">
        <v>116</v>
      </c>
      <c r="F29" s="38"/>
      <c r="G29" s="4"/>
      <c r="H29" s="81">
        <v>399.51</v>
      </c>
      <c r="I29" s="94"/>
      <c r="J29" s="96"/>
    </row>
    <row r="30" spans="1:10" s="92" customFormat="1" ht="30" customHeight="1" x14ac:dyDescent="0.25">
      <c r="B30" s="152">
        <v>3225</v>
      </c>
      <c r="C30" s="152"/>
      <c r="D30" s="152"/>
      <c r="E30" s="52" t="s">
        <v>143</v>
      </c>
      <c r="F30" s="38"/>
      <c r="G30" s="4"/>
      <c r="H30" s="81">
        <v>1656</v>
      </c>
      <c r="I30" s="94"/>
      <c r="J30" s="96"/>
    </row>
    <row r="31" spans="1:10" s="92" customFormat="1" ht="30" customHeight="1" x14ac:dyDescent="0.25">
      <c r="B31" s="152">
        <v>3231</v>
      </c>
      <c r="C31" s="152">
        <v>3227</v>
      </c>
      <c r="D31" s="152"/>
      <c r="E31" s="52" t="s">
        <v>142</v>
      </c>
      <c r="F31" s="38"/>
      <c r="G31" s="4"/>
      <c r="H31" s="81">
        <v>60100.25</v>
      </c>
      <c r="I31" s="94"/>
      <c r="J31" s="96"/>
    </row>
    <row r="32" spans="1:10" s="92" customFormat="1" ht="30" customHeight="1" x14ac:dyDescent="0.25">
      <c r="B32" s="152">
        <v>3232</v>
      </c>
      <c r="C32" s="152"/>
      <c r="D32" s="152"/>
      <c r="E32" s="52" t="s">
        <v>86</v>
      </c>
      <c r="F32" s="38"/>
      <c r="G32" s="4"/>
      <c r="H32" s="81">
        <v>130908.27</v>
      </c>
      <c r="I32" s="94"/>
      <c r="J32" s="96"/>
    </row>
    <row r="33" spans="2:10" s="92" customFormat="1" ht="30" customHeight="1" x14ac:dyDescent="0.25">
      <c r="B33" s="152">
        <v>3233</v>
      </c>
      <c r="C33" s="152"/>
      <c r="D33" s="152"/>
      <c r="E33" s="52" t="s">
        <v>87</v>
      </c>
      <c r="F33" s="38"/>
      <c r="G33" s="4"/>
      <c r="H33" s="81">
        <v>32248.34</v>
      </c>
      <c r="I33" s="94"/>
      <c r="J33" s="96"/>
    </row>
    <row r="34" spans="2:10" s="92" customFormat="1" ht="30" customHeight="1" x14ac:dyDescent="0.25">
      <c r="B34" s="152">
        <v>3234</v>
      </c>
      <c r="C34" s="152"/>
      <c r="D34" s="152"/>
      <c r="E34" s="52" t="s">
        <v>88</v>
      </c>
      <c r="F34" s="38"/>
      <c r="G34" s="4"/>
      <c r="H34" s="81">
        <v>32170.52</v>
      </c>
      <c r="I34" s="94"/>
      <c r="J34" s="96"/>
    </row>
    <row r="35" spans="2:10" s="92" customFormat="1" ht="30" customHeight="1" x14ac:dyDescent="0.25">
      <c r="B35" s="152">
        <v>3235</v>
      </c>
      <c r="C35" s="152"/>
      <c r="D35" s="152"/>
      <c r="E35" s="52" t="s">
        <v>89</v>
      </c>
      <c r="F35" s="38"/>
      <c r="G35" s="4"/>
      <c r="H35" s="81">
        <v>648045.12</v>
      </c>
      <c r="I35" s="94"/>
      <c r="J35" s="96"/>
    </row>
    <row r="36" spans="2:10" s="92" customFormat="1" ht="30" customHeight="1" x14ac:dyDescent="0.25">
      <c r="B36" s="152">
        <v>3236</v>
      </c>
      <c r="C36" s="152"/>
      <c r="D36" s="152"/>
      <c r="E36" s="52" t="s">
        <v>90</v>
      </c>
      <c r="F36" s="38"/>
      <c r="G36" s="4"/>
      <c r="H36" s="81">
        <v>22591.25</v>
      </c>
      <c r="I36" s="94"/>
      <c r="J36" s="96"/>
    </row>
    <row r="37" spans="2:10" s="92" customFormat="1" ht="30" customHeight="1" x14ac:dyDescent="0.25">
      <c r="B37" s="152">
        <v>3237</v>
      </c>
      <c r="C37" s="152"/>
      <c r="D37" s="152"/>
      <c r="E37" s="52" t="s">
        <v>91</v>
      </c>
      <c r="F37" s="38"/>
      <c r="G37" s="4"/>
      <c r="H37" s="81">
        <v>356229.87</v>
      </c>
      <c r="I37" s="94"/>
      <c r="J37" s="96"/>
    </row>
    <row r="38" spans="2:10" s="92" customFormat="1" ht="30" customHeight="1" x14ac:dyDescent="0.25">
      <c r="B38" s="152">
        <v>3238</v>
      </c>
      <c r="C38" s="152"/>
      <c r="D38" s="152"/>
      <c r="E38" s="52" t="s">
        <v>92</v>
      </c>
      <c r="F38" s="38"/>
      <c r="G38" s="4"/>
      <c r="H38" s="81">
        <v>205311.21</v>
      </c>
      <c r="I38" s="94"/>
      <c r="J38" s="96"/>
    </row>
    <row r="39" spans="2:10" s="92" customFormat="1" ht="30" customHeight="1" x14ac:dyDescent="0.25">
      <c r="B39" s="152">
        <v>3239</v>
      </c>
      <c r="C39" s="152"/>
      <c r="D39" s="152"/>
      <c r="E39" s="52" t="s">
        <v>93</v>
      </c>
      <c r="F39" s="38"/>
      <c r="G39" s="4"/>
      <c r="H39" s="81">
        <v>203508.25</v>
      </c>
      <c r="I39" s="94"/>
      <c r="J39" s="96"/>
    </row>
    <row r="40" spans="2:10" s="92" customFormat="1" ht="30" customHeight="1" x14ac:dyDescent="0.25">
      <c r="B40" s="152">
        <v>3291</v>
      </c>
      <c r="C40" s="152"/>
      <c r="D40" s="152"/>
      <c r="E40" s="52" t="s">
        <v>115</v>
      </c>
      <c r="F40" s="38"/>
      <c r="G40" s="4"/>
      <c r="H40" s="81">
        <v>677.68</v>
      </c>
      <c r="I40" s="94"/>
      <c r="J40" s="96"/>
    </row>
    <row r="41" spans="2:10" s="92" customFormat="1" ht="30" customHeight="1" x14ac:dyDescent="0.25">
      <c r="B41" s="152">
        <v>3292</v>
      </c>
      <c r="C41" s="152"/>
      <c r="D41" s="152"/>
      <c r="E41" s="52" t="s">
        <v>96</v>
      </c>
      <c r="F41" s="38"/>
      <c r="G41" s="4"/>
      <c r="H41" s="81">
        <v>110020.8</v>
      </c>
      <c r="I41" s="94"/>
      <c r="J41" s="96"/>
    </row>
    <row r="42" spans="2:10" s="92" customFormat="1" ht="30" customHeight="1" x14ac:dyDescent="0.25">
      <c r="B42" s="152">
        <v>3293</v>
      </c>
      <c r="C42" s="152"/>
      <c r="D42" s="152"/>
      <c r="E42" s="52" t="s">
        <v>97</v>
      </c>
      <c r="F42" s="38"/>
      <c r="G42" s="4"/>
      <c r="H42" s="81">
        <v>29561.15</v>
      </c>
      <c r="I42" s="94"/>
      <c r="J42" s="96"/>
    </row>
    <row r="43" spans="2:10" s="92" customFormat="1" ht="30" customHeight="1" x14ac:dyDescent="0.25">
      <c r="B43" s="152">
        <v>3294</v>
      </c>
      <c r="C43" s="152"/>
      <c r="D43" s="152"/>
      <c r="E43" s="52" t="s">
        <v>98</v>
      </c>
      <c r="F43" s="38"/>
      <c r="G43" s="4"/>
      <c r="H43" s="81">
        <v>17639.189999999999</v>
      </c>
      <c r="I43" s="94"/>
      <c r="J43" s="96"/>
    </row>
    <row r="44" spans="2:10" s="92" customFormat="1" ht="30" customHeight="1" x14ac:dyDescent="0.25">
      <c r="B44" s="152">
        <v>3295</v>
      </c>
      <c r="C44" s="152"/>
      <c r="D44" s="152"/>
      <c r="E44" s="52" t="s">
        <v>99</v>
      </c>
      <c r="F44" s="38"/>
      <c r="G44" s="4"/>
      <c r="H44" s="81">
        <v>9485.49</v>
      </c>
      <c r="I44" s="94"/>
      <c r="J44" s="96"/>
    </row>
    <row r="45" spans="2:10" s="92" customFormat="1" ht="30" customHeight="1" x14ac:dyDescent="0.25">
      <c r="B45" s="152">
        <v>3296</v>
      </c>
      <c r="C45" s="152"/>
      <c r="D45" s="152"/>
      <c r="E45" s="52" t="s">
        <v>100</v>
      </c>
      <c r="F45" s="38"/>
      <c r="G45" s="4"/>
      <c r="H45" s="81">
        <v>3311.38</v>
      </c>
      <c r="I45" s="94"/>
      <c r="J45" s="96"/>
    </row>
    <row r="46" spans="2:10" s="92" customFormat="1" ht="30" customHeight="1" x14ac:dyDescent="0.25">
      <c r="B46" s="152">
        <v>3299</v>
      </c>
      <c r="C46" s="152"/>
      <c r="D46" s="152"/>
      <c r="E46" s="52" t="s">
        <v>95</v>
      </c>
      <c r="F46" s="38"/>
      <c r="G46" s="4"/>
      <c r="H46" s="81">
        <v>190.5</v>
      </c>
      <c r="I46" s="94"/>
      <c r="J46" s="96"/>
    </row>
    <row r="47" spans="2:10" ht="30" customHeight="1" x14ac:dyDescent="0.25">
      <c r="B47" s="151">
        <v>34</v>
      </c>
      <c r="C47" s="151"/>
      <c r="D47" s="151"/>
      <c r="E47" s="91" t="s">
        <v>101</v>
      </c>
      <c r="F47" s="90">
        <v>12500</v>
      </c>
      <c r="G47" s="73">
        <v>12500</v>
      </c>
      <c r="H47" s="79">
        <f>SUM(H48:H50)</f>
        <v>2979.87</v>
      </c>
      <c r="I47" s="88">
        <f>+H47/G47*100</f>
        <v>23.838959999999997</v>
      </c>
      <c r="J47" s="96"/>
    </row>
    <row r="48" spans="2:10" s="92" customFormat="1" ht="30" customHeight="1" x14ac:dyDescent="0.25">
      <c r="B48" s="152">
        <v>3431</v>
      </c>
      <c r="C48" s="152"/>
      <c r="D48" s="152"/>
      <c r="E48" s="52" t="s">
        <v>103</v>
      </c>
      <c r="F48" s="38"/>
      <c r="G48" s="4"/>
      <c r="H48" s="81">
        <v>2902.42</v>
      </c>
      <c r="I48" s="94"/>
      <c r="J48" s="96"/>
    </row>
    <row r="49" spans="2:10" s="92" customFormat="1" ht="30" customHeight="1" x14ac:dyDescent="0.25">
      <c r="B49" s="152">
        <v>3432</v>
      </c>
      <c r="C49" s="152"/>
      <c r="D49" s="152"/>
      <c r="E49" s="52" t="s">
        <v>104</v>
      </c>
      <c r="F49" s="38"/>
      <c r="G49" s="4"/>
      <c r="H49" s="81">
        <v>47.54</v>
      </c>
      <c r="I49" s="94"/>
      <c r="J49" s="96"/>
    </row>
    <row r="50" spans="2:10" s="92" customFormat="1" ht="30" customHeight="1" x14ac:dyDescent="0.25">
      <c r="B50" s="152">
        <v>3433</v>
      </c>
      <c r="C50" s="152"/>
      <c r="D50" s="152"/>
      <c r="E50" s="52" t="s">
        <v>105</v>
      </c>
      <c r="F50" s="38"/>
      <c r="G50" s="4"/>
      <c r="H50" s="81">
        <v>29.91</v>
      </c>
      <c r="I50" s="94"/>
      <c r="J50" s="96"/>
    </row>
    <row r="51" spans="2:10" ht="30" customHeight="1" x14ac:dyDescent="0.25">
      <c r="B51" s="151">
        <v>38</v>
      </c>
      <c r="C51" s="151"/>
      <c r="D51" s="151"/>
      <c r="E51" s="91" t="s">
        <v>141</v>
      </c>
      <c r="F51" s="90">
        <v>8000</v>
      </c>
      <c r="G51" s="73">
        <v>8000</v>
      </c>
      <c r="H51" s="79">
        <v>0</v>
      </c>
      <c r="I51" s="88"/>
      <c r="J51" s="96"/>
    </row>
    <row r="52" spans="2:10" ht="30" customHeight="1" x14ac:dyDescent="0.25">
      <c r="B52" s="151">
        <v>41</v>
      </c>
      <c r="C52" s="151"/>
      <c r="D52" s="151"/>
      <c r="E52" s="91" t="s">
        <v>7</v>
      </c>
      <c r="F52" s="90">
        <v>130000</v>
      </c>
      <c r="G52" s="73">
        <v>130000</v>
      </c>
      <c r="H52" s="79">
        <v>0</v>
      </c>
      <c r="I52" s="88"/>
      <c r="J52" s="96"/>
    </row>
    <row r="53" spans="2:10" ht="30" customHeight="1" x14ac:dyDescent="0.25">
      <c r="B53" s="151">
        <v>42</v>
      </c>
      <c r="C53" s="151"/>
      <c r="D53" s="151"/>
      <c r="E53" s="91" t="s">
        <v>106</v>
      </c>
      <c r="F53" s="90">
        <v>1092200</v>
      </c>
      <c r="G53" s="73">
        <v>1092200</v>
      </c>
      <c r="H53" s="79">
        <f>SUM(H54:H57)</f>
        <v>405759.86</v>
      </c>
      <c r="I53" s="88">
        <f>+H53/G53*100</f>
        <v>37.150692180919243</v>
      </c>
      <c r="J53" s="96"/>
    </row>
    <row r="54" spans="2:10" s="92" customFormat="1" ht="30" customHeight="1" x14ac:dyDescent="0.25">
      <c r="B54" s="152">
        <v>4221</v>
      </c>
      <c r="C54" s="152"/>
      <c r="D54" s="152"/>
      <c r="E54" s="52" t="s">
        <v>72</v>
      </c>
      <c r="F54" s="38"/>
      <c r="G54" s="4"/>
      <c r="H54" s="81">
        <v>96310.06</v>
      </c>
      <c r="I54" s="94"/>
      <c r="J54" s="96"/>
    </row>
    <row r="55" spans="2:10" s="92" customFormat="1" ht="30" customHeight="1" x14ac:dyDescent="0.25">
      <c r="B55" s="152">
        <v>4223</v>
      </c>
      <c r="C55" s="152"/>
      <c r="D55" s="152"/>
      <c r="E55" s="52" t="s">
        <v>109</v>
      </c>
      <c r="F55" s="38"/>
      <c r="G55" s="4"/>
      <c r="H55" s="81">
        <v>987.5</v>
      </c>
      <c r="I55" s="94"/>
      <c r="J55" s="96"/>
    </row>
    <row r="56" spans="2:10" s="92" customFormat="1" ht="30" customHeight="1" x14ac:dyDescent="0.25">
      <c r="B56" s="152">
        <v>4225</v>
      </c>
      <c r="C56" s="152"/>
      <c r="D56" s="152"/>
      <c r="E56" s="14" t="s">
        <v>140</v>
      </c>
      <c r="F56" s="38"/>
      <c r="G56" s="4"/>
      <c r="H56" s="81">
        <v>163125</v>
      </c>
      <c r="I56" s="94"/>
      <c r="J56" s="96"/>
    </row>
    <row r="57" spans="2:10" s="92" customFormat="1" ht="30" customHeight="1" x14ac:dyDescent="0.25">
      <c r="B57" s="152">
        <v>4262</v>
      </c>
      <c r="C57" s="152"/>
      <c r="D57" s="152"/>
      <c r="E57" s="52" t="s">
        <v>114</v>
      </c>
      <c r="F57" s="38"/>
      <c r="G57" s="4"/>
      <c r="H57" s="81">
        <v>145337.29999999999</v>
      </c>
      <c r="I57" s="94"/>
      <c r="J57" s="96"/>
    </row>
    <row r="58" spans="2:10" ht="30" customHeight="1" x14ac:dyDescent="0.25">
      <c r="B58" s="151">
        <v>45</v>
      </c>
      <c r="C58" s="151"/>
      <c r="D58" s="151"/>
      <c r="E58" s="91" t="s">
        <v>111</v>
      </c>
      <c r="F58" s="90">
        <v>503300</v>
      </c>
      <c r="G58" s="73">
        <v>503300</v>
      </c>
      <c r="H58" s="79">
        <f>SUM(H59:H60)</f>
        <v>26823.75</v>
      </c>
      <c r="I58" s="88">
        <f>+H58/G58*100</f>
        <v>5.3295748062785613</v>
      </c>
      <c r="J58" s="96"/>
    </row>
    <row r="59" spans="2:10" s="92" customFormat="1" ht="30" customHeight="1" x14ac:dyDescent="0.25">
      <c r="B59" s="152">
        <v>4521</v>
      </c>
      <c r="C59" s="152"/>
      <c r="D59" s="152"/>
      <c r="E59" s="52" t="s">
        <v>112</v>
      </c>
      <c r="F59" s="38"/>
      <c r="G59" s="4"/>
      <c r="H59" s="81">
        <v>9930</v>
      </c>
      <c r="I59" s="94"/>
      <c r="J59" s="96"/>
    </row>
    <row r="60" spans="2:10" s="92" customFormat="1" ht="30" customHeight="1" x14ac:dyDescent="0.25">
      <c r="B60" s="152">
        <v>4541</v>
      </c>
      <c r="C60" s="152"/>
      <c r="D60" s="152"/>
      <c r="E60" s="52" t="s">
        <v>113</v>
      </c>
      <c r="F60" s="38"/>
      <c r="G60" s="4"/>
      <c r="H60" s="81">
        <v>16893.75</v>
      </c>
      <c r="I60" s="94"/>
      <c r="J60" s="96"/>
    </row>
    <row r="61" spans="2:10" ht="30" customHeight="1" x14ac:dyDescent="0.25">
      <c r="B61" s="135">
        <v>51</v>
      </c>
      <c r="C61" s="136"/>
      <c r="D61" s="137"/>
      <c r="E61" s="91" t="s">
        <v>125</v>
      </c>
      <c r="F61" s="90">
        <f>+F62</f>
        <v>50000</v>
      </c>
      <c r="G61" s="90">
        <f>+G62</f>
        <v>50000</v>
      </c>
      <c r="H61" s="79">
        <f>+H62</f>
        <v>16363.32</v>
      </c>
      <c r="I61" s="88">
        <f>+H61/G61*100</f>
        <v>32.726640000000003</v>
      </c>
      <c r="J61" s="96"/>
    </row>
    <row r="62" spans="2:10" ht="30" customHeight="1" x14ac:dyDescent="0.25">
      <c r="B62" s="148">
        <v>32</v>
      </c>
      <c r="C62" s="149"/>
      <c r="D62" s="150"/>
      <c r="E62" s="91" t="s">
        <v>14</v>
      </c>
      <c r="F62" s="90">
        <v>50000</v>
      </c>
      <c r="G62" s="73">
        <v>50000</v>
      </c>
      <c r="H62" s="79">
        <f>+H63</f>
        <v>16363.32</v>
      </c>
      <c r="I62" s="88">
        <f>+H62/G62*100</f>
        <v>32.726640000000003</v>
      </c>
      <c r="J62" s="96"/>
    </row>
    <row r="63" spans="2:10" ht="30" customHeight="1" x14ac:dyDescent="0.25">
      <c r="B63" s="145">
        <v>3211</v>
      </c>
      <c r="C63" s="146"/>
      <c r="D63" s="147"/>
      <c r="E63" s="51" t="s">
        <v>38</v>
      </c>
      <c r="F63" s="38"/>
      <c r="G63" s="4"/>
      <c r="H63" s="81">
        <v>16363.32</v>
      </c>
      <c r="I63" s="94"/>
      <c r="J63" s="96"/>
    </row>
    <row r="64" spans="2:10" ht="30" customHeight="1" x14ac:dyDescent="0.25">
      <c r="B64" s="135">
        <v>71</v>
      </c>
      <c r="C64" s="136"/>
      <c r="D64" s="137"/>
      <c r="E64" s="91" t="s">
        <v>148</v>
      </c>
      <c r="F64" s="90">
        <f>+F65</f>
        <v>1300</v>
      </c>
      <c r="G64" s="90">
        <f>+G65</f>
        <v>1300</v>
      </c>
      <c r="H64" s="79">
        <f>+H65</f>
        <v>26311.67</v>
      </c>
      <c r="I64" s="98">
        <f>+H64/G64*100</f>
        <v>2023.9746153846152</v>
      </c>
      <c r="J64" s="96"/>
    </row>
    <row r="65" spans="2:10" ht="30" customHeight="1" x14ac:dyDescent="0.25">
      <c r="B65" s="148">
        <v>32</v>
      </c>
      <c r="C65" s="149"/>
      <c r="D65" s="150"/>
      <c r="E65" s="91" t="s">
        <v>14</v>
      </c>
      <c r="F65" s="90">
        <v>1300</v>
      </c>
      <c r="G65" s="73">
        <v>1300</v>
      </c>
      <c r="H65" s="79">
        <f>+H66</f>
        <v>26311.67</v>
      </c>
      <c r="I65" s="98">
        <f>+H65/G65*100</f>
        <v>2023.9746153846152</v>
      </c>
      <c r="J65" s="96"/>
    </row>
    <row r="66" spans="2:10" ht="30" customHeight="1" x14ac:dyDescent="0.25">
      <c r="B66" s="145">
        <v>3232</v>
      </c>
      <c r="C66" s="146"/>
      <c r="D66" s="147"/>
      <c r="E66" s="52" t="s">
        <v>86</v>
      </c>
      <c r="F66" s="38"/>
      <c r="G66" s="4"/>
      <c r="H66" s="81">
        <v>26311.67</v>
      </c>
      <c r="I66" s="94"/>
      <c r="J66" s="96"/>
    </row>
    <row r="68" spans="2:10" x14ac:dyDescent="0.25">
      <c r="B68" s="39"/>
      <c r="C68" s="39"/>
      <c r="D68" s="39"/>
      <c r="E68" s="39"/>
      <c r="F68" s="39"/>
      <c r="G68" s="39"/>
      <c r="H68" s="39"/>
      <c r="I68" s="39"/>
    </row>
    <row r="69" spans="2:10" x14ac:dyDescent="0.25">
      <c r="B69" s="39"/>
      <c r="C69" s="39"/>
      <c r="D69" s="39"/>
      <c r="E69" s="39"/>
      <c r="F69" s="39"/>
      <c r="G69" s="39"/>
      <c r="H69" s="39"/>
      <c r="I69" s="39"/>
    </row>
    <row r="70" spans="2:10" x14ac:dyDescent="0.25">
      <c r="B70" s="39"/>
      <c r="C70" s="39"/>
      <c r="D70" s="39"/>
      <c r="E70" s="39"/>
      <c r="F70" s="39"/>
      <c r="G70" s="39"/>
      <c r="H70" s="39"/>
      <c r="I70" s="39"/>
    </row>
  </sheetData>
  <mergeCells count="63">
    <mergeCell ref="B55:D55"/>
    <mergeCell ref="B57:D57"/>
    <mergeCell ref="B53:D53"/>
    <mergeCell ref="B56:D56"/>
    <mergeCell ref="B66:D66"/>
    <mergeCell ref="B58:D58"/>
    <mergeCell ref="B65:D65"/>
    <mergeCell ref="B59:D59"/>
    <mergeCell ref="B60:D60"/>
    <mergeCell ref="B61:D61"/>
    <mergeCell ref="B62:D62"/>
    <mergeCell ref="B63:D63"/>
    <mergeCell ref="B64:D64"/>
    <mergeCell ref="B54:D54"/>
    <mergeCell ref="B52:D52"/>
    <mergeCell ref="B48:D48"/>
    <mergeCell ref="B49:D49"/>
    <mergeCell ref="B51:D51"/>
    <mergeCell ref="B50:D50"/>
    <mergeCell ref="B46:D46"/>
    <mergeCell ref="B47:D47"/>
    <mergeCell ref="B40:D40"/>
    <mergeCell ref="B41:D41"/>
    <mergeCell ref="B42:D42"/>
    <mergeCell ref="B43:D43"/>
    <mergeCell ref="B44:D44"/>
    <mergeCell ref="B45:D45"/>
    <mergeCell ref="B35:D35"/>
    <mergeCell ref="B36:D36"/>
    <mergeCell ref="B37:D37"/>
    <mergeCell ref="B38:D38"/>
    <mergeCell ref="B39:D39"/>
    <mergeCell ref="B31:D31"/>
    <mergeCell ref="B32:D32"/>
    <mergeCell ref="B33:D33"/>
    <mergeCell ref="B34:D34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8:D18"/>
    <mergeCell ref="B16:D16"/>
    <mergeCell ref="B19:D19"/>
    <mergeCell ref="B17:D17"/>
    <mergeCell ref="B20:D20"/>
    <mergeCell ref="B4:I4"/>
    <mergeCell ref="B6:E6"/>
    <mergeCell ref="B7:E7"/>
    <mergeCell ref="B2:I2"/>
    <mergeCell ref="B15:D15"/>
    <mergeCell ref="B8:D8"/>
    <mergeCell ref="B14:D14"/>
    <mergeCell ref="B13:D13"/>
    <mergeCell ref="B12:D12"/>
    <mergeCell ref="B9:D9"/>
    <mergeCell ref="B10:D10"/>
    <mergeCell ref="B11:D11"/>
  </mergeCells>
  <pageMargins left="0.7" right="0.7" top="0.75" bottom="0.75" header="0.3" footer="0.3"/>
  <pageSetup paperSize="9" scale="41" orientation="portrait" r:id="rId1"/>
  <ignoredErrors>
    <ignoredError sqref="H47" formulaRange="1"/>
    <ignoredError sqref="B8 B9:D11" numberStoredAsText="1"/>
    <ignoredError sqref="I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Željka Višić</cp:lastModifiedBy>
  <cp:lastPrinted>2024-07-24T11:08:46Z</cp:lastPrinted>
  <dcterms:created xsi:type="dcterms:W3CDTF">2022-08-12T12:51:27Z</dcterms:created>
  <dcterms:modified xsi:type="dcterms:W3CDTF">2025-07-16T08:10:16Z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